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64011"/>
  <mc:AlternateContent xmlns:mc="http://schemas.openxmlformats.org/markup-compatibility/2006">
    <mc:Choice Requires="x15">
      <x15ac:absPath xmlns:x15ac="http://schemas.microsoft.com/office/spreadsheetml/2010/11/ac" url="C:\Users\elena_essel\Nextcloud\Projects\HotPhosphate\Manuskript\"/>
    </mc:Choice>
  </mc:AlternateContent>
  <bookViews>
    <workbookView xWindow="0" yWindow="495" windowWidth="20505" windowHeight="14655"/>
  </bookViews>
  <sheets>
    <sheet name="Supplementary table 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8" i="1" l="1"/>
  <c r="O15" i="1"/>
  <c r="O3" i="1" l="1"/>
  <c r="O27" i="1" l="1"/>
  <c r="O26" i="1"/>
  <c r="O25" i="1"/>
  <c r="O24" i="1"/>
  <c r="O23" i="1"/>
  <c r="O22" i="1"/>
  <c r="O21" i="1"/>
  <c r="O20" i="1"/>
  <c r="O19" i="1"/>
  <c r="O18" i="1"/>
  <c r="O17" i="1"/>
  <c r="O16" i="1"/>
  <c r="O14" i="1"/>
  <c r="O13" i="1"/>
  <c r="O12" i="1"/>
  <c r="O11" i="1"/>
  <c r="O10" i="1"/>
  <c r="O9" i="1"/>
  <c r="O8" i="1"/>
  <c r="O7" i="1"/>
  <c r="O6" i="1"/>
  <c r="O5" i="1"/>
  <c r="O4" i="1"/>
  <c r="K28" i="1" l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  <c r="K3" i="1"/>
</calcChain>
</file>

<file path=xl/sharedStrings.xml><?xml version="1.0" encoding="utf-8"?>
<sst xmlns="http://schemas.openxmlformats.org/spreadsheetml/2006/main" count="125" uniqueCount="112">
  <si>
    <t>Specimen</t>
  </si>
  <si>
    <t>Reference genome</t>
  </si>
  <si>
    <t>Library ID</t>
  </si>
  <si>
    <t>Sample amount (mg)</t>
  </si>
  <si>
    <t>5’ C→T [95% CI]</t>
  </si>
  <si>
    <t>3’ C → T [95% CI]</t>
  </si>
  <si>
    <t>turTru1.75</t>
  </si>
  <si>
    <t>F9673</t>
  </si>
  <si>
    <t>21°C 1st Treatment</t>
  </si>
  <si>
    <t>40 [29.2-51.6]</t>
  </si>
  <si>
    <t>19.4 [10.8-30.9]</t>
  </si>
  <si>
    <t>F9674</t>
  </si>
  <si>
    <t>21°C 2nd Treatment</t>
  </si>
  <si>
    <t>34.9 [24.8-46.2]</t>
  </si>
  <si>
    <t>24.1 [15.6-34.5]</t>
  </si>
  <si>
    <t>F9675</t>
  </si>
  <si>
    <t>37°C 1st Treatment</t>
  </si>
  <si>
    <t>33.9 [25.1-43.6]</t>
  </si>
  <si>
    <t>33 [23.8-43.3]</t>
  </si>
  <si>
    <t>F9676</t>
  </si>
  <si>
    <t>37°C 2nd Treatment</t>
  </si>
  <si>
    <t>33.8 [26.1-42.2]</t>
  </si>
  <si>
    <t>28.5 [21.3-36.6]</t>
  </si>
  <si>
    <t>F9677</t>
  </si>
  <si>
    <t>60°C 1st Treatment</t>
  </si>
  <si>
    <t>41 [36.3-45.8]</t>
  </si>
  <si>
    <t>29.5 [25.0-34.3]</t>
  </si>
  <si>
    <t>F9678</t>
  </si>
  <si>
    <t>60°C 2nd Treatment</t>
  </si>
  <si>
    <t>39.5 [35.2-43.9]</t>
  </si>
  <si>
    <t>31.1 [27.0-35.4]</t>
  </si>
  <si>
    <t>F9679</t>
  </si>
  <si>
    <t>70°C 1st Treatment</t>
  </si>
  <si>
    <t>39.2 [36.1-42.4]</t>
  </si>
  <si>
    <t>33.3 [30.2-36.5]</t>
  </si>
  <si>
    <t>F9680</t>
  </si>
  <si>
    <t>70°C 2nd Treatment</t>
  </si>
  <si>
    <t>40.4 [37.8-43.1]</t>
  </si>
  <si>
    <t>32.6 [30.0-35.3]</t>
  </si>
  <si>
    <t>F9681</t>
  </si>
  <si>
    <t>80°C 1st Treatment</t>
  </si>
  <si>
    <t>39.1 [36.7-41.6]</t>
  </si>
  <si>
    <t>32.1 [29.7-34.6]</t>
  </si>
  <si>
    <t>F9682</t>
  </si>
  <si>
    <t>80°C 2nd Treatment</t>
  </si>
  <si>
    <t>39.8 [37.5-42.1]</t>
  </si>
  <si>
    <t>32.2 [30.0-34.6]</t>
  </si>
  <si>
    <t>F9683</t>
  </si>
  <si>
    <t>90°C 1st Treatment</t>
  </si>
  <si>
    <t>39 [36.7-41.4]</t>
  </si>
  <si>
    <t>33.3 [30.9-35.7]</t>
  </si>
  <si>
    <t>F9684</t>
  </si>
  <si>
    <t>90°C 2nd Treatment</t>
  </si>
  <si>
    <t>40.9 [39.1-42.6]</t>
  </si>
  <si>
    <t>34.5 [32.8-36.2]</t>
  </si>
  <si>
    <t>F9685</t>
  </si>
  <si>
    <t xml:space="preserve">Final Pellet </t>
  </si>
  <si>
    <t>37.5 [37.1-37.9]</t>
  </si>
  <si>
    <t>29.4 [29.0-29.9]</t>
  </si>
  <si>
    <t>bosTau8</t>
  </si>
  <si>
    <t>F9708</t>
  </si>
  <si>
    <t>48.8 [46.1-51.6]</t>
  </si>
  <si>
    <t>38.9 [36.0-42.0]</t>
  </si>
  <si>
    <t>F9709</t>
  </si>
  <si>
    <t>49 [44.2-53.8]</t>
  </si>
  <si>
    <t>36.4 [31.6-41.4]</t>
  </si>
  <si>
    <t>F9710</t>
  </si>
  <si>
    <t>45.6 [42.5-48.8]</t>
  </si>
  <si>
    <t>40.9 [37.5-44.3]</t>
  </si>
  <si>
    <t>F9711</t>
  </si>
  <si>
    <t>50.8 [46.3-55.3]</t>
  </si>
  <si>
    <t>36.1 [31.5-40.8]</t>
  </si>
  <si>
    <t>F9712</t>
  </si>
  <si>
    <t>51.9 [49.6-54.1]</t>
  </si>
  <si>
    <t>39.4 [37.0-41.8]</t>
  </si>
  <si>
    <t>F9716</t>
  </si>
  <si>
    <t>50.8 [48.6-53.0]</t>
  </si>
  <si>
    <t>40.6 [38.2-43.0]</t>
  </si>
  <si>
    <t>F9717</t>
  </si>
  <si>
    <t>48.4 [40.9-55.9]</t>
  </si>
  <si>
    <t>36.6 [28.4-45.5]</t>
  </si>
  <si>
    <t>F9718</t>
  </si>
  <si>
    <t>51.2 [35.5-66.7]</t>
  </si>
  <si>
    <t>41.3 [27.0-56.8]</t>
  </si>
  <si>
    <t>F9719</t>
  </si>
  <si>
    <t>53.3 [50.2-56.4]</t>
  </si>
  <si>
    <t>41 [37.7-44.3]</t>
  </si>
  <si>
    <t>F9720</t>
  </si>
  <si>
    <t>50.4 [49.0-51.8]</t>
  </si>
  <si>
    <t>39.5 [38.0-41.0]</t>
  </si>
  <si>
    <t>F9721</t>
  </si>
  <si>
    <t>50.5 [49.0-52.0]</t>
  </si>
  <si>
    <t>38.9 [37.3-40.5]</t>
  </si>
  <si>
    <t>F9722</t>
  </si>
  <si>
    <t>47.5 [45.0-50.0]</t>
  </si>
  <si>
    <t>41.5 [38.7-44.3]</t>
  </si>
  <si>
    <t>F9723</t>
  </si>
  <si>
    <t>52 [50.0-54.0]</t>
  </si>
  <si>
    <t>38 [35.8-40.2]</t>
  </si>
  <si>
    <t>Gradual extraction fraction</t>
  </si>
  <si>
    <t># Sequences generated</t>
  </si>
  <si>
    <t># Library molecules (qPCR measurement)</t>
  </si>
  <si>
    <t># Fragments ≥35 bp</t>
  </si>
  <si>
    <t># Mapped fragments (≥35 bp, MQ≥25)</t>
  </si>
  <si>
    <t>Whale bone, North Sea</t>
  </si>
  <si>
    <t>Bovid bone, Denisova Cave</t>
  </si>
  <si>
    <t>Fraction of lysate used for DNA extraction</t>
  </si>
  <si>
    <t>% Mapped (endogenous) fragments (≥35 bp, MQ≥25)</t>
  </si>
  <si>
    <t>Average size, all fragments (bp)</t>
  </si>
  <si>
    <t>Informative sequence content in lysate (Mbp)</t>
  </si>
  <si>
    <r>
      <rPr>
        <b/>
        <sz val="11"/>
        <color theme="1"/>
        <rFont val="Calibri"/>
        <family val="2"/>
        <scheme val="minor"/>
      </rPr>
      <t>Supplementary Table 1:</t>
    </r>
    <r>
      <rPr>
        <sz val="11"/>
        <color theme="1"/>
        <rFont val="Calibri"/>
        <family val="2"/>
        <scheme val="minor"/>
      </rPr>
      <t xml:space="preserve"> Characteristics of the set of DNA libraries of the proof-of-principle experiment. Summary statistics of the shotgun data obtained from temperature-controlled gradual DNA extraction from two ancient bone samples. </t>
    </r>
  </si>
  <si>
    <t>bp = base pairs,  Mbp = mega base pairs, MQ = map quality, CI = 95% binomial confidence interval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</si>
</sst>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€_-;\-* #,##0.00\ _€_-;_-* &quot;-&quot;??\ _€_-;_-@_-"/>
    <numFmt numFmtId="165" formatCode="0.0"/>
    <numFmt numFmtId="166" formatCode="_-* #,##0\ _€_-;\-* #,##0\ _€_-;_-* &quot;-&quot;??\ _€_-;_-@_-"/>
  </numFmts>
  <fonts count="5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FFF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rgb="FF808080"/>
      </patternFill>
    </fill>
    <fill>
      <patternFill patternType="solid">
        <fgColor theme="3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43">
    <xf numFmtId="0" fontId="0" fillId="0" borderId="0" xfId="0"/>
    <xf numFmtId="2" fontId="0" fillId="0" borderId="2" xfId="0" applyNumberFormat="1" applyFont="1" applyFill="1" applyBorder="1"/>
    <xf numFmtId="0" fontId="0" fillId="0" borderId="0" xfId="0" applyFill="1"/>
    <xf numFmtId="2" fontId="0" fillId="0" borderId="4" xfId="0" applyNumberFormat="1" applyFont="1" applyFill="1" applyBorder="1"/>
    <xf numFmtId="2" fontId="0" fillId="0" borderId="6" xfId="0" applyNumberFormat="1" applyFont="1" applyFill="1" applyBorder="1"/>
    <xf numFmtId="2" fontId="0" fillId="0" borderId="8" xfId="0" applyNumberFormat="1" applyFont="1" applyFill="1" applyBorder="1"/>
    <xf numFmtId="0" fontId="0" fillId="0" borderId="0" xfId="0" applyAlignment="1">
      <alignment vertical="center"/>
    </xf>
    <xf numFmtId="165" fontId="0" fillId="0" borderId="8" xfId="0" applyNumberFormat="1" applyFont="1" applyFill="1" applyBorder="1" applyAlignment="1">
      <alignment horizontal="right"/>
    </xf>
    <xf numFmtId="11" fontId="0" fillId="0" borderId="8" xfId="0" applyNumberFormat="1" applyFont="1" applyFill="1" applyBorder="1" applyAlignment="1">
      <alignment horizontal="right"/>
    </xf>
    <xf numFmtId="166" fontId="0" fillId="0" borderId="8" xfId="1" applyNumberFormat="1" applyFont="1" applyFill="1" applyBorder="1" applyAlignment="1">
      <alignment horizontal="right"/>
    </xf>
    <xf numFmtId="164" fontId="0" fillId="0" borderId="8" xfId="1" applyNumberFormat="1" applyFont="1" applyFill="1" applyBorder="1" applyAlignment="1">
      <alignment horizontal="right"/>
    </xf>
    <xf numFmtId="2" fontId="0" fillId="0" borderId="8" xfId="0" applyNumberFormat="1" applyFont="1" applyFill="1" applyBorder="1" applyAlignment="1">
      <alignment horizontal="right"/>
    </xf>
    <xf numFmtId="165" fontId="0" fillId="0" borderId="4" xfId="0" applyNumberFormat="1" applyFont="1" applyFill="1" applyBorder="1" applyAlignment="1">
      <alignment horizontal="right"/>
    </xf>
    <xf numFmtId="11" fontId="0" fillId="0" borderId="4" xfId="0" applyNumberFormat="1" applyFont="1" applyFill="1" applyBorder="1" applyAlignment="1">
      <alignment horizontal="right"/>
    </xf>
    <xf numFmtId="166" fontId="0" fillId="0" borderId="4" xfId="1" applyNumberFormat="1" applyFont="1" applyFill="1" applyBorder="1" applyAlignment="1">
      <alignment horizontal="right"/>
    </xf>
    <xf numFmtId="164" fontId="0" fillId="0" borderId="4" xfId="1" applyNumberFormat="1" applyFont="1" applyFill="1" applyBorder="1" applyAlignment="1">
      <alignment horizontal="right"/>
    </xf>
    <xf numFmtId="2" fontId="0" fillId="0" borderId="4" xfId="0" applyNumberFormat="1" applyFont="1" applyFill="1" applyBorder="1" applyAlignment="1">
      <alignment horizontal="right"/>
    </xf>
    <xf numFmtId="165" fontId="0" fillId="0" borderId="6" xfId="0" applyNumberFormat="1" applyFont="1" applyFill="1" applyBorder="1" applyAlignment="1">
      <alignment horizontal="right"/>
    </xf>
    <xf numFmtId="11" fontId="0" fillId="0" borderId="6" xfId="0" applyNumberFormat="1" applyFont="1" applyFill="1" applyBorder="1" applyAlignment="1">
      <alignment horizontal="right"/>
    </xf>
    <xf numFmtId="166" fontId="0" fillId="0" borderId="6" xfId="1" applyNumberFormat="1" applyFont="1" applyFill="1" applyBorder="1" applyAlignment="1">
      <alignment horizontal="right"/>
    </xf>
    <xf numFmtId="164" fontId="0" fillId="0" borderId="6" xfId="1" applyNumberFormat="1" applyFont="1" applyFill="1" applyBorder="1" applyAlignment="1">
      <alignment horizontal="right"/>
    </xf>
    <xf numFmtId="2" fontId="0" fillId="0" borderId="6" xfId="0" applyNumberFormat="1" applyFont="1" applyFill="1" applyBorder="1" applyAlignment="1">
      <alignment horizontal="right"/>
    </xf>
    <xf numFmtId="165" fontId="0" fillId="0" borderId="2" xfId="0" applyNumberFormat="1" applyFont="1" applyFill="1" applyBorder="1" applyAlignment="1">
      <alignment horizontal="right"/>
    </xf>
    <xf numFmtId="11" fontId="0" fillId="0" borderId="2" xfId="0" applyNumberFormat="1" applyFont="1" applyFill="1" applyBorder="1" applyAlignment="1">
      <alignment horizontal="right"/>
    </xf>
    <xf numFmtId="166" fontId="0" fillId="0" borderId="2" xfId="1" applyNumberFormat="1" applyFont="1" applyFill="1" applyBorder="1" applyAlignment="1">
      <alignment horizontal="right"/>
    </xf>
    <xf numFmtId="164" fontId="0" fillId="0" borderId="2" xfId="1" applyNumberFormat="1" applyFont="1" applyFill="1" applyBorder="1" applyAlignment="1">
      <alignment horizontal="right"/>
    </xf>
    <xf numFmtId="2" fontId="0" fillId="0" borderId="2" xfId="0" applyNumberFormat="1" applyFont="1" applyFill="1" applyBorder="1" applyAlignment="1">
      <alignment horizontal="right"/>
    </xf>
    <xf numFmtId="0" fontId="2" fillId="2" borderId="4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11" fontId="2" fillId="2" borderId="4" xfId="0" applyNumberFormat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left" vertical="center" wrapText="1"/>
    </xf>
    <xf numFmtId="2" fontId="0" fillId="0" borderId="7" xfId="0" applyNumberFormat="1" applyFont="1" applyFill="1" applyBorder="1" applyAlignment="1">
      <alignment horizontal="center" vertical="center" wrapText="1"/>
    </xf>
    <xf numFmtId="2" fontId="0" fillId="0" borderId="3" xfId="0" applyNumberFormat="1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center" vertical="center" wrapText="1"/>
    </xf>
    <xf numFmtId="2" fontId="0" fillId="0" borderId="4" xfId="0" applyNumberFormat="1" applyFont="1" applyFill="1" applyBorder="1" applyAlignment="1">
      <alignment horizontal="center" vertical="center" wrapText="1"/>
    </xf>
    <xf numFmtId="2" fontId="0" fillId="0" borderId="6" xfId="0" applyNumberFormat="1" applyFont="1" applyFill="1" applyBorder="1" applyAlignment="1">
      <alignment horizontal="center" vertical="center" wrapText="1"/>
    </xf>
    <xf numFmtId="2" fontId="0" fillId="0" borderId="8" xfId="0" applyNumberFormat="1" applyFont="1" applyFill="1" applyBorder="1" applyAlignment="1">
      <alignment horizontal="right" vertical="center"/>
    </xf>
    <xf numFmtId="2" fontId="0" fillId="0" borderId="4" xfId="0" applyNumberFormat="1" applyFont="1" applyFill="1" applyBorder="1" applyAlignment="1">
      <alignment horizontal="right" vertical="center"/>
    </xf>
    <xf numFmtId="2" fontId="0" fillId="0" borderId="6" xfId="0" applyNumberFormat="1" applyFont="1" applyFill="1" applyBorder="1" applyAlignment="1">
      <alignment horizontal="right"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center" vertical="center" wrapText="1"/>
    </xf>
    <xf numFmtId="2" fontId="0" fillId="0" borderId="2" xfId="0" applyNumberFormat="1" applyFont="1" applyFill="1" applyBorder="1" applyAlignment="1">
      <alignment horizontal="right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microsoft.com/office/2017/10/relationships/person" Target="persons/person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Petra Korlevic" id="{319C95FF-C63B-5D41-85A3-CB9A9B6FFD38}" userId="S::korlevic@ebi.ac.uk::3ab3badf-43be-44d5-86f1-5d0f7e6cbbb3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M1" dT="2021-02-21T17:56:40.44" personId="{319C95FF-C63B-5D41-85A3-CB9A9B6FFD38}" id="{125C4BE4-E5E8-F040-B9B3-CE8353611078}">
    <text>Make titles of columns match between the two tables (just for consistency)?</text>
  </threadedComment>
  <threadedComment ref="M1" dT="2021-02-21T18:22:15.42" personId="{319C95FF-C63B-5D41-85A3-CB9A9B6FFD38}" id="{956C42EA-803B-0947-8184-1764C5BA7963}" parentId="{125C4BE4-E5E8-F040-B9B3-CE8353611078}">
    <text>Also if they are centered left/right/middle/etc.</text>
  </threadedComment>
</ThreadedComments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29"/>
  <sheetViews>
    <sheetView tabSelected="1" zoomScaleNormal="100" workbookViewId="0">
      <selection activeCell="A29" sqref="A29"/>
    </sheetView>
  </sheetViews>
  <sheetFormatPr defaultColWidth="8.85546875" defaultRowHeight="15" x14ac:dyDescent="0.25"/>
  <cols>
    <col min="1" max="1" width="10.7109375" customWidth="1"/>
    <col min="2" max="2" width="11.140625" customWidth="1"/>
    <col min="3" max="3" width="9.42578125" customWidth="1"/>
    <col min="4" max="4" width="21.140625" bestFit="1" customWidth="1"/>
    <col min="5" max="5" width="11.85546875" customWidth="1"/>
    <col min="6" max="6" width="12" customWidth="1"/>
    <col min="7" max="7" width="14.7109375" customWidth="1"/>
    <col min="8" max="8" width="12.42578125" customWidth="1"/>
    <col min="9" max="9" width="12.140625" customWidth="1"/>
    <col min="10" max="10" width="10.28515625" customWidth="1"/>
    <col min="11" max="11" width="14.5703125" customWidth="1"/>
    <col min="12" max="12" width="14.85546875" bestFit="1" customWidth="1"/>
    <col min="13" max="13" width="15.7109375" bestFit="1" customWidth="1"/>
    <col min="14" max="14" width="11" customWidth="1"/>
    <col min="15" max="15" width="13.42578125" customWidth="1"/>
    <col min="16" max="16" width="8" bestFit="1" customWidth="1"/>
    <col min="17" max="17" width="8.140625" customWidth="1"/>
    <col min="18" max="18" width="9" customWidth="1"/>
    <col min="19" max="19" width="8" customWidth="1"/>
    <col min="20" max="20" width="7.7109375" bestFit="1" customWidth="1"/>
    <col min="21" max="21" width="6.42578125" bestFit="1" customWidth="1"/>
    <col min="22" max="22" width="7.7109375" bestFit="1" customWidth="1"/>
    <col min="23" max="23" width="9.140625" customWidth="1"/>
    <col min="24" max="24" width="9" customWidth="1"/>
    <col min="25" max="25" width="6" customWidth="1"/>
    <col min="26" max="26" width="10" bestFit="1" customWidth="1"/>
    <col min="27" max="27" width="33.140625" customWidth="1"/>
    <col min="28" max="29" width="5" bestFit="1" customWidth="1"/>
    <col min="30" max="31" width="7.140625" hidden="1" customWidth="1"/>
    <col min="32" max="32" width="8.85546875" bestFit="1" customWidth="1"/>
    <col min="33" max="33" width="9.85546875" bestFit="1" customWidth="1"/>
    <col min="34" max="34" width="6" hidden="1" customWidth="1"/>
    <col min="35" max="36" width="5" bestFit="1" customWidth="1"/>
    <col min="37" max="38" width="7.140625" hidden="1" customWidth="1"/>
    <col min="39" max="40" width="8.85546875" bestFit="1" customWidth="1"/>
    <col min="41" max="41" width="31.85546875" hidden="1" customWidth="1"/>
    <col min="42" max="42" width="5.140625" bestFit="1" customWidth="1"/>
    <col min="43" max="43" width="3" hidden="1" customWidth="1"/>
    <col min="44" max="44" width="2" hidden="1" customWidth="1"/>
    <col min="45" max="66" width="3" hidden="1" customWidth="1"/>
    <col min="67" max="67" width="3.7109375" hidden="1" customWidth="1"/>
    <col min="68" max="68" width="9.140625" hidden="1" customWidth="1"/>
    <col min="69" max="69" width="10.42578125" hidden="1" customWidth="1"/>
    <col min="70" max="70" width="7.42578125" bestFit="1" customWidth="1"/>
    <col min="71" max="71" width="31.85546875" hidden="1" customWidth="1"/>
    <col min="72" max="72" width="6.140625" bestFit="1" customWidth="1"/>
    <col min="73" max="73" width="8.42578125" bestFit="1" customWidth="1"/>
    <col min="74" max="74" width="7.42578125" bestFit="1" customWidth="1"/>
    <col min="75" max="75" width="8.42578125" bestFit="1" customWidth="1"/>
    <col min="76" max="76" width="10.42578125" bestFit="1" customWidth="1"/>
    <col min="77" max="77" width="11.7109375" customWidth="1"/>
  </cols>
  <sheetData>
    <row r="1" spans="1:15" x14ac:dyDescent="0.25">
      <c r="A1" t="s">
        <v>110</v>
      </c>
    </row>
    <row r="2" spans="1:15" s="6" customFormat="1" ht="60" x14ac:dyDescent="0.25">
      <c r="A2" s="27" t="s">
        <v>0</v>
      </c>
      <c r="B2" s="27" t="s">
        <v>1</v>
      </c>
      <c r="C2" s="27" t="s">
        <v>2</v>
      </c>
      <c r="D2" s="28" t="s">
        <v>99</v>
      </c>
      <c r="E2" s="28" t="s">
        <v>106</v>
      </c>
      <c r="F2" s="27" t="s">
        <v>3</v>
      </c>
      <c r="G2" s="29" t="s">
        <v>101</v>
      </c>
      <c r="H2" s="29" t="s">
        <v>100</v>
      </c>
      <c r="I2" s="29" t="s">
        <v>102</v>
      </c>
      <c r="J2" s="29" t="s">
        <v>103</v>
      </c>
      <c r="K2" s="30" t="s">
        <v>107</v>
      </c>
      <c r="L2" s="27" t="s">
        <v>4</v>
      </c>
      <c r="M2" s="27" t="s">
        <v>5</v>
      </c>
      <c r="N2" s="30" t="s">
        <v>108</v>
      </c>
      <c r="O2" s="30" t="s">
        <v>109</v>
      </c>
    </row>
    <row r="3" spans="1:15" s="2" customFormat="1" x14ac:dyDescent="0.25">
      <c r="A3" s="31" t="s">
        <v>104</v>
      </c>
      <c r="B3" s="34" t="s">
        <v>6</v>
      </c>
      <c r="C3" s="5" t="s">
        <v>7</v>
      </c>
      <c r="D3" s="5" t="s">
        <v>8</v>
      </c>
      <c r="E3" s="7">
        <v>0.2</v>
      </c>
      <c r="F3" s="37">
        <v>76.599999999999994</v>
      </c>
      <c r="G3" s="8">
        <v>21898750000</v>
      </c>
      <c r="H3" s="8">
        <v>2806718</v>
      </c>
      <c r="I3" s="8">
        <v>1139977</v>
      </c>
      <c r="J3" s="9">
        <v>378</v>
      </c>
      <c r="K3" s="10">
        <f>J3/I3*100</f>
        <v>3.3158563725408499E-2</v>
      </c>
      <c r="L3" s="11" t="s">
        <v>9</v>
      </c>
      <c r="M3" s="11" t="s">
        <v>10</v>
      </c>
      <c r="N3" s="7">
        <v>45.8</v>
      </c>
      <c r="O3" s="11">
        <f>(J3/H3*G3*N3/1000000)*5</f>
        <v>675.37942803658939</v>
      </c>
    </row>
    <row r="4" spans="1:15" s="2" customFormat="1" x14ac:dyDescent="0.25">
      <c r="A4" s="32"/>
      <c r="B4" s="35"/>
      <c r="C4" s="3" t="s">
        <v>11</v>
      </c>
      <c r="D4" s="3" t="s">
        <v>12</v>
      </c>
      <c r="E4" s="12">
        <v>0.2</v>
      </c>
      <c r="F4" s="38"/>
      <c r="G4" s="13">
        <v>7285000000</v>
      </c>
      <c r="H4" s="13">
        <v>3826068</v>
      </c>
      <c r="I4" s="13">
        <v>1152136</v>
      </c>
      <c r="J4" s="14">
        <v>480</v>
      </c>
      <c r="K4" s="15">
        <f t="shared" ref="K4:K28" si="0">J4/I4*100</f>
        <v>4.1661748265829725E-2</v>
      </c>
      <c r="L4" s="16" t="s">
        <v>13</v>
      </c>
      <c r="M4" s="16" t="s">
        <v>14</v>
      </c>
      <c r="N4" s="12">
        <v>44.3</v>
      </c>
      <c r="O4" s="16">
        <f t="shared" ref="O4:O14" si="1">(J4/H4*G4*N4/1000000)*5</f>
        <v>202.43790753326914</v>
      </c>
    </row>
    <row r="5" spans="1:15" s="2" customFormat="1" x14ac:dyDescent="0.25">
      <c r="A5" s="32"/>
      <c r="B5" s="35"/>
      <c r="C5" s="3" t="s">
        <v>15</v>
      </c>
      <c r="D5" s="3" t="s">
        <v>16</v>
      </c>
      <c r="E5" s="12">
        <v>0.2</v>
      </c>
      <c r="F5" s="38"/>
      <c r="G5" s="13">
        <v>5931250000</v>
      </c>
      <c r="H5" s="13">
        <v>2588115</v>
      </c>
      <c r="I5" s="13">
        <v>1032483</v>
      </c>
      <c r="J5" s="14">
        <v>668</v>
      </c>
      <c r="K5" s="15">
        <f t="shared" si="0"/>
        <v>6.4698401813879744E-2</v>
      </c>
      <c r="L5" s="16" t="s">
        <v>17</v>
      </c>
      <c r="M5" s="16" t="s">
        <v>18</v>
      </c>
      <c r="N5" s="12">
        <v>44.3</v>
      </c>
      <c r="O5" s="16">
        <f t="shared" si="1"/>
        <v>339.08833745795681</v>
      </c>
    </row>
    <row r="6" spans="1:15" s="2" customFormat="1" x14ac:dyDescent="0.25">
      <c r="A6" s="32"/>
      <c r="B6" s="35"/>
      <c r="C6" s="3" t="s">
        <v>19</v>
      </c>
      <c r="D6" s="3" t="s">
        <v>20</v>
      </c>
      <c r="E6" s="12">
        <v>0.2</v>
      </c>
      <c r="F6" s="38"/>
      <c r="G6" s="13">
        <v>2593875000</v>
      </c>
      <c r="H6" s="13">
        <v>3102110</v>
      </c>
      <c r="I6" s="13">
        <v>965879</v>
      </c>
      <c r="J6" s="14">
        <v>702</v>
      </c>
      <c r="K6" s="15">
        <f t="shared" si="0"/>
        <v>7.2679911251823479E-2</v>
      </c>
      <c r="L6" s="16" t="s">
        <v>21</v>
      </c>
      <c r="M6" s="16" t="s">
        <v>22</v>
      </c>
      <c r="N6" s="12">
        <v>44.3</v>
      </c>
      <c r="O6" s="16">
        <f t="shared" si="1"/>
        <v>130.01776383654996</v>
      </c>
    </row>
    <row r="7" spans="1:15" s="2" customFormat="1" x14ac:dyDescent="0.25">
      <c r="A7" s="32"/>
      <c r="B7" s="35"/>
      <c r="C7" s="3" t="s">
        <v>23</v>
      </c>
      <c r="D7" s="3" t="s">
        <v>24</v>
      </c>
      <c r="E7" s="12">
        <v>0.2</v>
      </c>
      <c r="F7" s="38"/>
      <c r="G7" s="13">
        <v>3723750000</v>
      </c>
      <c r="H7" s="13">
        <v>3330736</v>
      </c>
      <c r="I7" s="13">
        <v>1572835</v>
      </c>
      <c r="J7" s="14">
        <v>2173</v>
      </c>
      <c r="K7" s="15">
        <f t="shared" si="0"/>
        <v>0.13815816662269087</v>
      </c>
      <c r="L7" s="16" t="s">
        <v>25</v>
      </c>
      <c r="M7" s="16" t="s">
        <v>26</v>
      </c>
      <c r="N7" s="12">
        <v>44.1</v>
      </c>
      <c r="O7" s="16">
        <f t="shared" si="1"/>
        <v>535.68393873756429</v>
      </c>
    </row>
    <row r="8" spans="1:15" s="2" customFormat="1" x14ac:dyDescent="0.25">
      <c r="A8" s="32"/>
      <c r="B8" s="35"/>
      <c r="C8" s="3" t="s">
        <v>27</v>
      </c>
      <c r="D8" s="3" t="s">
        <v>28</v>
      </c>
      <c r="E8" s="12">
        <v>0.2</v>
      </c>
      <c r="F8" s="38"/>
      <c r="G8" s="13">
        <v>1514750000</v>
      </c>
      <c r="H8" s="13">
        <v>3228941</v>
      </c>
      <c r="I8" s="13">
        <v>1039048</v>
      </c>
      <c r="J8" s="14">
        <v>2421</v>
      </c>
      <c r="K8" s="15">
        <f t="shared" si="0"/>
        <v>0.23300174775371302</v>
      </c>
      <c r="L8" s="16" t="s">
        <v>29</v>
      </c>
      <c r="M8" s="16" t="s">
        <v>30</v>
      </c>
      <c r="N8" s="12">
        <v>44.2</v>
      </c>
      <c r="O8" s="16">
        <f t="shared" si="1"/>
        <v>250.99664402353594</v>
      </c>
    </row>
    <row r="9" spans="1:15" s="2" customFormat="1" x14ac:dyDescent="0.25">
      <c r="A9" s="32"/>
      <c r="B9" s="35"/>
      <c r="C9" s="3" t="s">
        <v>31</v>
      </c>
      <c r="D9" s="3" t="s">
        <v>32</v>
      </c>
      <c r="E9" s="12">
        <v>0.2</v>
      </c>
      <c r="F9" s="38"/>
      <c r="G9" s="13">
        <v>1026375000</v>
      </c>
      <c r="H9" s="13">
        <v>3560074</v>
      </c>
      <c r="I9" s="13">
        <v>1235277</v>
      </c>
      <c r="J9" s="14">
        <v>4774</v>
      </c>
      <c r="K9" s="15">
        <f t="shared" si="0"/>
        <v>0.38647202206468667</v>
      </c>
      <c r="L9" s="16" t="s">
        <v>33</v>
      </c>
      <c r="M9" s="16" t="s">
        <v>34</v>
      </c>
      <c r="N9" s="12">
        <v>44.6</v>
      </c>
      <c r="O9" s="16">
        <f t="shared" si="1"/>
        <v>306.92645089680718</v>
      </c>
    </row>
    <row r="10" spans="1:15" s="2" customFormat="1" x14ac:dyDescent="0.25">
      <c r="A10" s="32"/>
      <c r="B10" s="35"/>
      <c r="C10" s="3" t="s">
        <v>35</v>
      </c>
      <c r="D10" s="3" t="s">
        <v>36</v>
      </c>
      <c r="E10" s="12">
        <v>0.2</v>
      </c>
      <c r="F10" s="38"/>
      <c r="G10" s="13">
        <v>583750000</v>
      </c>
      <c r="H10" s="13">
        <v>4631067</v>
      </c>
      <c r="I10" s="13">
        <v>1069015</v>
      </c>
      <c r="J10" s="14">
        <v>6867</v>
      </c>
      <c r="K10" s="15">
        <f t="shared" si="0"/>
        <v>0.64236703881610646</v>
      </c>
      <c r="L10" s="16" t="s">
        <v>37</v>
      </c>
      <c r="M10" s="16" t="s">
        <v>38</v>
      </c>
      <c r="N10" s="12">
        <v>44.3</v>
      </c>
      <c r="O10" s="16">
        <f t="shared" si="1"/>
        <v>191.72847032336176</v>
      </c>
    </row>
    <row r="11" spans="1:15" s="2" customFormat="1" x14ac:dyDescent="0.25">
      <c r="A11" s="32"/>
      <c r="B11" s="35"/>
      <c r="C11" s="3" t="s">
        <v>39</v>
      </c>
      <c r="D11" s="3" t="s">
        <v>40</v>
      </c>
      <c r="E11" s="12">
        <v>0.2</v>
      </c>
      <c r="F11" s="38"/>
      <c r="G11" s="13">
        <v>1015000000</v>
      </c>
      <c r="H11" s="13">
        <v>3756635</v>
      </c>
      <c r="I11" s="13">
        <v>1611928</v>
      </c>
      <c r="J11" s="14">
        <v>7899</v>
      </c>
      <c r="K11" s="15">
        <f t="shared" si="0"/>
        <v>0.49003429433572721</v>
      </c>
      <c r="L11" s="16" t="s">
        <v>41</v>
      </c>
      <c r="M11" s="16" t="s">
        <v>42</v>
      </c>
      <c r="N11" s="12">
        <v>44.7</v>
      </c>
      <c r="O11" s="16">
        <f t="shared" si="1"/>
        <v>476.99813729574481</v>
      </c>
    </row>
    <row r="12" spans="1:15" s="2" customFormat="1" x14ac:dyDescent="0.25">
      <c r="A12" s="32"/>
      <c r="B12" s="35"/>
      <c r="C12" s="3" t="s">
        <v>43</v>
      </c>
      <c r="D12" s="3" t="s">
        <v>44</v>
      </c>
      <c r="E12" s="12">
        <v>0.2</v>
      </c>
      <c r="F12" s="38"/>
      <c r="G12" s="13">
        <v>454125000</v>
      </c>
      <c r="H12" s="13">
        <v>3484288</v>
      </c>
      <c r="I12" s="13">
        <v>853818</v>
      </c>
      <c r="J12" s="14">
        <v>8684</v>
      </c>
      <c r="K12" s="15">
        <f t="shared" si="0"/>
        <v>1.0170785811496128</v>
      </c>
      <c r="L12" s="16" t="s">
        <v>45</v>
      </c>
      <c r="M12" s="16" t="s">
        <v>46</v>
      </c>
      <c r="N12" s="12">
        <v>44.8</v>
      </c>
      <c r="O12" s="16">
        <f t="shared" si="1"/>
        <v>253.52990797546005</v>
      </c>
    </row>
    <row r="13" spans="1:15" s="2" customFormat="1" x14ac:dyDescent="0.25">
      <c r="A13" s="32"/>
      <c r="B13" s="35"/>
      <c r="C13" s="3" t="s">
        <v>47</v>
      </c>
      <c r="D13" s="3" t="s">
        <v>48</v>
      </c>
      <c r="E13" s="12">
        <v>0.2</v>
      </c>
      <c r="F13" s="38"/>
      <c r="G13" s="13">
        <v>1799000000</v>
      </c>
      <c r="H13" s="13">
        <v>2799282</v>
      </c>
      <c r="I13" s="13">
        <v>1387653</v>
      </c>
      <c r="J13" s="14">
        <v>8080</v>
      </c>
      <c r="K13" s="15">
        <f t="shared" si="0"/>
        <v>0.58227813437509235</v>
      </c>
      <c r="L13" s="16" t="s">
        <v>49</v>
      </c>
      <c r="M13" s="16" t="s">
        <v>50</v>
      </c>
      <c r="N13" s="12">
        <v>45</v>
      </c>
      <c r="O13" s="16">
        <f t="shared" si="1"/>
        <v>1168.3646020658155</v>
      </c>
    </row>
    <row r="14" spans="1:15" s="2" customFormat="1" x14ac:dyDescent="0.25">
      <c r="A14" s="32"/>
      <c r="B14" s="35"/>
      <c r="C14" s="3" t="s">
        <v>51</v>
      </c>
      <c r="D14" s="3" t="s">
        <v>52</v>
      </c>
      <c r="E14" s="12">
        <v>0.2</v>
      </c>
      <c r="F14" s="38"/>
      <c r="G14" s="13">
        <v>421375000</v>
      </c>
      <c r="H14" s="13">
        <v>3726712</v>
      </c>
      <c r="I14" s="13">
        <v>953332</v>
      </c>
      <c r="J14" s="14">
        <v>15767</v>
      </c>
      <c r="K14" s="15">
        <f t="shared" si="0"/>
        <v>1.6538834320048001</v>
      </c>
      <c r="L14" s="16" t="s">
        <v>53</v>
      </c>
      <c r="M14" s="16" t="s">
        <v>54</v>
      </c>
      <c r="N14" s="12">
        <v>44.3</v>
      </c>
      <c r="O14" s="16">
        <f t="shared" si="1"/>
        <v>394.88053998739366</v>
      </c>
    </row>
    <row r="15" spans="1:15" s="2" customFormat="1" ht="15.75" thickBot="1" x14ac:dyDescent="0.3">
      <c r="A15" s="33"/>
      <c r="B15" s="36"/>
      <c r="C15" s="4" t="s">
        <v>55</v>
      </c>
      <c r="D15" s="4" t="s">
        <v>56</v>
      </c>
      <c r="E15" s="17">
        <v>1</v>
      </c>
      <c r="F15" s="39"/>
      <c r="G15" s="18">
        <v>700875000</v>
      </c>
      <c r="H15" s="18">
        <v>4009319</v>
      </c>
      <c r="I15" s="18">
        <v>1605946</v>
      </c>
      <c r="J15" s="19">
        <v>243321</v>
      </c>
      <c r="K15" s="20">
        <f t="shared" si="0"/>
        <v>15.1512566425023</v>
      </c>
      <c r="L15" s="21" t="s">
        <v>57</v>
      </c>
      <c r="M15" s="21" t="s">
        <v>58</v>
      </c>
      <c r="N15" s="17">
        <v>49.7</v>
      </c>
      <c r="O15" s="21">
        <f>(J15/H15*G15*N15/1000000)*1</f>
        <v>2114.0046506619951</v>
      </c>
    </row>
    <row r="16" spans="1:15" s="2" customFormat="1" x14ac:dyDescent="0.25">
      <c r="A16" s="40" t="s">
        <v>105</v>
      </c>
      <c r="B16" s="41" t="s">
        <v>59</v>
      </c>
      <c r="C16" s="1" t="s">
        <v>60</v>
      </c>
      <c r="D16" s="1" t="s">
        <v>8</v>
      </c>
      <c r="E16" s="22">
        <v>0.2</v>
      </c>
      <c r="F16" s="42">
        <v>52.6</v>
      </c>
      <c r="G16" s="23">
        <v>33700000000</v>
      </c>
      <c r="H16" s="23">
        <v>3558444</v>
      </c>
      <c r="I16" s="23">
        <v>366085</v>
      </c>
      <c r="J16" s="24">
        <v>5692</v>
      </c>
      <c r="K16" s="25">
        <f t="shared" si="0"/>
        <v>1.5548301623939795</v>
      </c>
      <c r="L16" s="26" t="s">
        <v>61</v>
      </c>
      <c r="M16" s="26" t="s">
        <v>62</v>
      </c>
      <c r="N16" s="22">
        <v>44.5</v>
      </c>
      <c r="O16" s="26">
        <f t="shared" ref="O16:O27" si="2">(J16/H16*G16*N16/1000000)*5</f>
        <v>11994.017328922415</v>
      </c>
    </row>
    <row r="17" spans="1:15" s="2" customFormat="1" x14ac:dyDescent="0.25">
      <c r="A17" s="32"/>
      <c r="B17" s="35"/>
      <c r="C17" s="3" t="s">
        <v>63</v>
      </c>
      <c r="D17" s="3" t="s">
        <v>12</v>
      </c>
      <c r="E17" s="12">
        <v>0.2</v>
      </c>
      <c r="F17" s="38"/>
      <c r="G17" s="13">
        <v>4196250000</v>
      </c>
      <c r="H17" s="13">
        <v>3916331</v>
      </c>
      <c r="I17" s="13">
        <v>132787</v>
      </c>
      <c r="J17" s="14">
        <v>2133</v>
      </c>
      <c r="K17" s="15">
        <f t="shared" si="0"/>
        <v>1.6063319451452327</v>
      </c>
      <c r="L17" s="16" t="s">
        <v>64</v>
      </c>
      <c r="M17" s="16" t="s">
        <v>65</v>
      </c>
      <c r="N17" s="12">
        <v>43.1</v>
      </c>
      <c r="O17" s="16">
        <f t="shared" si="2"/>
        <v>492.51571671929685</v>
      </c>
    </row>
    <row r="18" spans="1:15" s="2" customFormat="1" x14ac:dyDescent="0.25">
      <c r="A18" s="32"/>
      <c r="B18" s="35"/>
      <c r="C18" s="3" t="s">
        <v>66</v>
      </c>
      <c r="D18" s="3" t="s">
        <v>16</v>
      </c>
      <c r="E18" s="12">
        <v>0.2</v>
      </c>
      <c r="F18" s="38"/>
      <c r="G18" s="13">
        <v>8452500000</v>
      </c>
      <c r="H18" s="13">
        <v>2894157</v>
      </c>
      <c r="I18" s="13">
        <v>206617</v>
      </c>
      <c r="J18" s="14">
        <v>4478</v>
      </c>
      <c r="K18" s="15">
        <f t="shared" si="0"/>
        <v>2.1672950434862575</v>
      </c>
      <c r="L18" s="16" t="s">
        <v>67</v>
      </c>
      <c r="M18" s="16" t="s">
        <v>68</v>
      </c>
      <c r="N18" s="12">
        <v>44.8</v>
      </c>
      <c r="O18" s="16">
        <f t="shared" si="2"/>
        <v>2929.5114535942585</v>
      </c>
    </row>
    <row r="19" spans="1:15" s="2" customFormat="1" x14ac:dyDescent="0.25">
      <c r="A19" s="32"/>
      <c r="B19" s="35"/>
      <c r="C19" s="3" t="s">
        <v>69</v>
      </c>
      <c r="D19" s="3" t="s">
        <v>20</v>
      </c>
      <c r="E19" s="12">
        <v>0.2</v>
      </c>
      <c r="F19" s="38"/>
      <c r="G19" s="13">
        <v>3395000000</v>
      </c>
      <c r="H19" s="13">
        <v>3182493</v>
      </c>
      <c r="I19" s="13">
        <v>91866</v>
      </c>
      <c r="J19" s="14">
        <v>2202</v>
      </c>
      <c r="K19" s="15">
        <f t="shared" si="0"/>
        <v>2.3969694990529686</v>
      </c>
      <c r="L19" s="16" t="s">
        <v>70</v>
      </c>
      <c r="M19" s="16" t="s">
        <v>71</v>
      </c>
      <c r="N19" s="12">
        <v>42.4</v>
      </c>
      <c r="O19" s="16">
        <f t="shared" si="2"/>
        <v>497.99559024953078</v>
      </c>
    </row>
    <row r="20" spans="1:15" s="2" customFormat="1" x14ac:dyDescent="0.25">
      <c r="A20" s="32"/>
      <c r="B20" s="35"/>
      <c r="C20" s="3" t="s">
        <v>72</v>
      </c>
      <c r="D20" s="3" t="s">
        <v>24</v>
      </c>
      <c r="E20" s="12">
        <v>0.2</v>
      </c>
      <c r="F20" s="38"/>
      <c r="G20" s="13">
        <v>15325000000</v>
      </c>
      <c r="H20" s="13">
        <v>3405137</v>
      </c>
      <c r="I20" s="13">
        <v>310939</v>
      </c>
      <c r="J20" s="14">
        <v>8550</v>
      </c>
      <c r="K20" s="15">
        <f t="shared" si="0"/>
        <v>2.7497354786630175</v>
      </c>
      <c r="L20" s="16" t="s">
        <v>73</v>
      </c>
      <c r="M20" s="16" t="s">
        <v>74</v>
      </c>
      <c r="N20" s="12">
        <v>46.2</v>
      </c>
      <c r="O20" s="16">
        <f t="shared" si="2"/>
        <v>8888.8174690181331</v>
      </c>
    </row>
    <row r="21" spans="1:15" s="2" customFormat="1" x14ac:dyDescent="0.25">
      <c r="A21" s="32"/>
      <c r="B21" s="35"/>
      <c r="C21" s="3" t="s">
        <v>75</v>
      </c>
      <c r="D21" s="3" t="s">
        <v>28</v>
      </c>
      <c r="E21" s="12">
        <v>0.2</v>
      </c>
      <c r="F21" s="38"/>
      <c r="G21" s="13">
        <v>6360000000</v>
      </c>
      <c r="H21" s="13">
        <v>4063448</v>
      </c>
      <c r="I21" s="13">
        <v>338482</v>
      </c>
      <c r="J21" s="14">
        <v>8948</v>
      </c>
      <c r="K21" s="15">
        <f t="shared" si="0"/>
        <v>2.6435674570582779</v>
      </c>
      <c r="L21" s="16" t="s">
        <v>76</v>
      </c>
      <c r="M21" s="16" t="s">
        <v>77</v>
      </c>
      <c r="N21" s="12">
        <v>45.8</v>
      </c>
      <c r="O21" s="16">
        <f t="shared" si="2"/>
        <v>3207.1839285257242</v>
      </c>
    </row>
    <row r="22" spans="1:15" s="2" customFormat="1" x14ac:dyDescent="0.25">
      <c r="A22" s="32"/>
      <c r="B22" s="35"/>
      <c r="C22" s="3" t="s">
        <v>78</v>
      </c>
      <c r="D22" s="3" t="s">
        <v>32</v>
      </c>
      <c r="E22" s="12">
        <v>0.2</v>
      </c>
      <c r="F22" s="38"/>
      <c r="G22" s="13">
        <v>6943750000</v>
      </c>
      <c r="H22" s="13">
        <v>242317</v>
      </c>
      <c r="I22" s="13">
        <v>22178</v>
      </c>
      <c r="J22" s="14">
        <v>779</v>
      </c>
      <c r="K22" s="15">
        <f t="shared" si="0"/>
        <v>3.5124898548110739</v>
      </c>
      <c r="L22" s="16" t="s">
        <v>79</v>
      </c>
      <c r="M22" s="16" t="s">
        <v>80</v>
      </c>
      <c r="N22" s="12">
        <v>45.2</v>
      </c>
      <c r="O22" s="16">
        <f t="shared" si="2"/>
        <v>5044.9409760767921</v>
      </c>
    </row>
    <row r="23" spans="1:15" s="2" customFormat="1" x14ac:dyDescent="0.25">
      <c r="A23" s="32"/>
      <c r="B23" s="35"/>
      <c r="C23" s="3" t="s">
        <v>81</v>
      </c>
      <c r="D23" s="3" t="s">
        <v>36</v>
      </c>
      <c r="E23" s="12">
        <v>0.2</v>
      </c>
      <c r="F23" s="38"/>
      <c r="G23" s="13">
        <v>2414125000</v>
      </c>
      <c r="H23" s="13">
        <v>62175</v>
      </c>
      <c r="I23" s="13">
        <v>5979</v>
      </c>
      <c r="J23" s="14">
        <v>196</v>
      </c>
      <c r="K23" s="15">
        <f t="shared" si="0"/>
        <v>3.2781401572169258</v>
      </c>
      <c r="L23" s="16" t="s">
        <v>82</v>
      </c>
      <c r="M23" s="16" t="s">
        <v>83</v>
      </c>
      <c r="N23" s="12">
        <v>46.2</v>
      </c>
      <c r="O23" s="16">
        <f t="shared" si="2"/>
        <v>1757.9722316043426</v>
      </c>
    </row>
    <row r="24" spans="1:15" s="2" customFormat="1" x14ac:dyDescent="0.25">
      <c r="A24" s="32"/>
      <c r="B24" s="35"/>
      <c r="C24" s="3" t="s">
        <v>84</v>
      </c>
      <c r="D24" s="3" t="s">
        <v>40</v>
      </c>
      <c r="E24" s="12">
        <v>0.2</v>
      </c>
      <c r="F24" s="38"/>
      <c r="G24" s="13">
        <v>3931250000</v>
      </c>
      <c r="H24" s="13">
        <v>675849</v>
      </c>
      <c r="I24" s="13">
        <v>79307</v>
      </c>
      <c r="J24" s="14">
        <v>4705</v>
      </c>
      <c r="K24" s="15">
        <f t="shared" si="0"/>
        <v>5.9326415070548633</v>
      </c>
      <c r="L24" s="16" t="s">
        <v>85</v>
      </c>
      <c r="M24" s="16" t="s">
        <v>86</v>
      </c>
      <c r="N24" s="12">
        <v>45.7</v>
      </c>
      <c r="O24" s="16">
        <f t="shared" si="2"/>
        <v>6253.5527767667045</v>
      </c>
    </row>
    <row r="25" spans="1:15" s="2" customFormat="1" x14ac:dyDescent="0.25">
      <c r="A25" s="32"/>
      <c r="B25" s="35"/>
      <c r="C25" s="3" t="s">
        <v>87</v>
      </c>
      <c r="D25" s="3" t="s">
        <v>44</v>
      </c>
      <c r="E25" s="12">
        <v>0.2</v>
      </c>
      <c r="F25" s="38"/>
      <c r="G25" s="13">
        <v>1804125000</v>
      </c>
      <c r="H25" s="13">
        <v>3284635</v>
      </c>
      <c r="I25" s="13">
        <v>417127</v>
      </c>
      <c r="J25" s="14">
        <v>21951</v>
      </c>
      <c r="K25" s="15">
        <f t="shared" si="0"/>
        <v>5.2624260716760123</v>
      </c>
      <c r="L25" s="16" t="s">
        <v>88</v>
      </c>
      <c r="M25" s="16" t="s">
        <v>89</v>
      </c>
      <c r="N25" s="12">
        <v>46.4</v>
      </c>
      <c r="O25" s="16">
        <f t="shared" si="2"/>
        <v>2797.1889439770325</v>
      </c>
    </row>
    <row r="26" spans="1:15" s="2" customFormat="1" x14ac:dyDescent="0.25">
      <c r="A26" s="32"/>
      <c r="B26" s="35"/>
      <c r="C26" s="3" t="s">
        <v>90</v>
      </c>
      <c r="D26" s="3" t="s">
        <v>48</v>
      </c>
      <c r="E26" s="12">
        <v>0.2</v>
      </c>
      <c r="F26" s="38"/>
      <c r="G26" s="13">
        <v>2633750000</v>
      </c>
      <c r="H26" s="13">
        <v>1172250</v>
      </c>
      <c r="I26" s="13">
        <v>306417</v>
      </c>
      <c r="J26" s="14">
        <v>18217</v>
      </c>
      <c r="K26" s="15">
        <f t="shared" si="0"/>
        <v>5.9451662277223525</v>
      </c>
      <c r="L26" s="16" t="s">
        <v>91</v>
      </c>
      <c r="M26" s="16" t="s">
        <v>92</v>
      </c>
      <c r="N26" s="12">
        <v>48.9</v>
      </c>
      <c r="O26" s="16">
        <f t="shared" si="2"/>
        <v>10007.141230006398</v>
      </c>
    </row>
    <row r="27" spans="1:15" s="2" customFormat="1" x14ac:dyDescent="0.25">
      <c r="A27" s="32"/>
      <c r="B27" s="35"/>
      <c r="C27" s="3" t="s">
        <v>93</v>
      </c>
      <c r="D27" s="3" t="s">
        <v>52</v>
      </c>
      <c r="E27" s="12">
        <v>0.2</v>
      </c>
      <c r="F27" s="38"/>
      <c r="G27" s="13">
        <v>728875000</v>
      </c>
      <c r="H27" s="13">
        <v>738979</v>
      </c>
      <c r="I27" s="13">
        <v>121155</v>
      </c>
      <c r="J27" s="14">
        <v>6502</v>
      </c>
      <c r="K27" s="15">
        <f t="shared" si="0"/>
        <v>5.366679047501135</v>
      </c>
      <c r="L27" s="16" t="s">
        <v>94</v>
      </c>
      <c r="M27" s="16" t="s">
        <v>95</v>
      </c>
      <c r="N27" s="12">
        <v>49.2</v>
      </c>
      <c r="O27" s="16">
        <f t="shared" si="2"/>
        <v>1577.6222754638497</v>
      </c>
    </row>
    <row r="28" spans="1:15" s="2" customFormat="1" ht="15.75" thickBot="1" x14ac:dyDescent="0.3">
      <c r="A28" s="33"/>
      <c r="B28" s="36"/>
      <c r="C28" s="4" t="s">
        <v>96</v>
      </c>
      <c r="D28" s="4" t="s">
        <v>56</v>
      </c>
      <c r="E28" s="17">
        <v>1</v>
      </c>
      <c r="F28" s="39"/>
      <c r="G28" s="18">
        <v>409000000</v>
      </c>
      <c r="H28" s="18">
        <v>2245642</v>
      </c>
      <c r="I28" s="18">
        <v>381246</v>
      </c>
      <c r="J28" s="19">
        <v>10780</v>
      </c>
      <c r="K28" s="20">
        <f t="shared" si="0"/>
        <v>2.8275706499215727</v>
      </c>
      <c r="L28" s="21" t="s">
        <v>97</v>
      </c>
      <c r="M28" s="21" t="s">
        <v>98</v>
      </c>
      <c r="N28" s="17">
        <v>48.2</v>
      </c>
      <c r="O28" s="21">
        <f>(J28/H28*G28*N28/1000000)*1</f>
        <v>94.634302350953547</v>
      </c>
    </row>
    <row r="29" spans="1:15" x14ac:dyDescent="0.25">
      <c r="A29" t="s">
        <v>111</v>
      </c>
    </row>
  </sheetData>
  <mergeCells count="6">
    <mergeCell ref="A3:A15"/>
    <mergeCell ref="B3:B15"/>
    <mergeCell ref="F3:F15"/>
    <mergeCell ref="A16:A28"/>
    <mergeCell ref="B16:B28"/>
    <mergeCell ref="F16:F2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Supplementary table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 Essel</dc:creator>
  <cp:lastModifiedBy>elena_essel</cp:lastModifiedBy>
  <dcterms:created xsi:type="dcterms:W3CDTF">2020-11-20T08:48:51Z</dcterms:created>
  <dcterms:modified xsi:type="dcterms:W3CDTF">2021-03-18T09:59:04Z</dcterms:modified>
</cp:coreProperties>
</file>