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8_{3811BCB6-9B13-4665-BCC9-9874B83CE09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abcb1_poly_frq_1" localSheetId="0">Sheet1!$B$32:$Q$43</definedName>
    <definedName name="abcg2_poly_frq_1" localSheetId="0">Sheet1!$B$31:$M$31</definedName>
    <definedName name="cyp1a2_poly_frq" localSheetId="0">Sheet1!$B$94:$Q$98</definedName>
    <definedName name="cyp2a13_poly_frq_1" localSheetId="0">Sheet1!$B$108:$M$108</definedName>
    <definedName name="cyp2a6_poly_frq_1" localSheetId="0">Sheet1!$B$96:$M$98</definedName>
    <definedName name="cyp2b6_poly_frq_1" localSheetId="0">Sheet1!$B$99:$M$107</definedName>
    <definedName name="cyp2c19_poly_frq_1" localSheetId="0">Sheet1!$B$46:$M$49</definedName>
    <definedName name="cyp2c8_poly_frq_1" localSheetId="0">Sheet1!$B$55:$M$59</definedName>
    <definedName name="cyp2c9_poly_frq_1" localSheetId="0">Sheet1!$B$51:$M$54</definedName>
    <definedName name="cyp2e1_poly_frq_1" localSheetId="0">Sheet1!$B$60:$M$65</definedName>
    <definedName name="cyp3a4_poly_frq_1" localSheetId="0">Sheet1!$B$44:$M$45</definedName>
    <definedName name="maoa_poly_frq__1__1" localSheetId="0">Sheet1!$B$112:$Q$115</definedName>
    <definedName name="slco1a2_poly_frq_1" localSheetId="0">Sheet1!$B$86:$M$93</definedName>
    <definedName name="slco1b1_poly_frq_1" localSheetId="0">Sheet1!$B$73:$M$85</definedName>
    <definedName name="slco2b1_poly_frq_1" localSheetId="0">Sheet1!$B$70:$M$72</definedName>
    <definedName name="ugt1a9_poly_frq_2" localSheetId="0">Sheet1!$B$4:$Q$16</definedName>
    <definedName name="ugt2b10_poly_frq_1" localSheetId="0">Sheet1!$B$21:$M$23</definedName>
    <definedName name="ugt2b15_poly_frq_1" localSheetId="0">Sheet1!$B$17:$Q$23</definedName>
    <definedName name="ugt2b4_poly_frq_1" localSheetId="0">Sheet1!$B$28:$M$29</definedName>
    <definedName name="ugt2b7_poly_frq_1" localSheetId="0">Sheet1!$B$24:$Q$29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5" i="1" l="1"/>
  <c r="E114" i="1"/>
  <c r="E113" i="1"/>
  <c r="E112" i="1"/>
  <c r="E110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bcb1_poly_frq121" type="6" refreshedVersion="6" background="1" saveData="1">
    <textPr codePage="437" sourceFile="C:\Users\CASE\Desktop\MASTER FILES MAF\abcb1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2" xr16:uid="{00000000-0015-0000-FFFF-FFFF01000000}" name="abcg2_poly_frq121" type="6" refreshedVersion="6" background="1" saveData="1">
    <textPr codePage="437" sourceFile="C:\Users\CASE\Desktop\MASTER FILES MAF\abcg2_poly_frq.txt" delimited="0">
      <textFields count="6">
        <textField/>
        <textField position="4"/>
        <textField position="32"/>
        <textField position="37"/>
        <textField position="42"/>
        <textField position="55"/>
      </textFields>
    </textPr>
  </connection>
  <connection id="3" xr16:uid="{00000000-0015-0000-FFFF-FFFF02000000}" name="cyp1a2_poly_frq111" type="6" refreshedVersion="6" background="1" saveData="1">
    <textPr codePage="437" sourceFile="C:\Users\CASE\Desktop\MASTER FILES MAF\cyp1a2_poly_frq.txt" delimited="0">
      <textFields count="6">
        <textField/>
        <textField position="4"/>
        <textField position="22"/>
        <textField position="27"/>
        <textField position="34"/>
        <textField position="45"/>
      </textFields>
    </textPr>
  </connection>
  <connection id="4" xr16:uid="{00000000-0015-0000-FFFF-FFFF03000000}" name="cyp2a13_poly_frq121" type="6" refreshedVersion="6" background="1" saveData="1">
    <textPr codePage="437" sourceFile="C:\Users\CASE\Desktop\MASTER FILES MAF\cyp2a13_poly_frq.txt" delimited="0">
      <textFields count="6">
        <textField/>
        <textField position="4"/>
        <textField position="25"/>
        <textField position="30"/>
        <textField position="37"/>
        <textField position="48"/>
      </textFields>
    </textPr>
  </connection>
  <connection id="5" xr16:uid="{00000000-0015-0000-FFFF-FFFF04000000}" name="cyp2a6_poly_frq121" type="6" refreshedVersion="6" background="1" saveData="1">
    <textPr codePage="437" sourceFile="C:\Users\CASE\Desktop\MASTER FILES MAF\cyp2a6_poly_frq.txt" delimited="0">
      <textFields count="6">
        <textField/>
        <textField position="4"/>
        <textField position="23"/>
        <textField position="28"/>
        <textField position="33"/>
        <textField position="46"/>
      </textFields>
    </textPr>
  </connection>
  <connection id="6" xr16:uid="{00000000-0015-0000-FFFF-FFFF05000000}" name="cyp2b6_poly_frq121" type="6" refreshedVersion="6" background="1" saveData="1">
    <textPr codePage="437" sourceFile="C:\Users\CASE\Desktop\MASTER FILES MAF\cyp2b6_poly_frq.txt" delimited="0">
      <textFields count="6">
        <textField/>
        <textField position="4"/>
        <textField position="25"/>
        <textField position="30"/>
        <textField position="35"/>
        <textField position="48"/>
      </textFields>
    </textPr>
  </connection>
  <connection id="7" xr16:uid="{00000000-0015-0000-FFFF-FFFF06000000}" name="cyp2c19_poly_frq121" type="6" refreshedVersion="6" background="1" saveData="1">
    <textPr codePage="437" sourceFile="C:\Users\CASE\Desktop\MASTER FILES MAF\cyp2c19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8" xr16:uid="{00000000-0015-0000-FFFF-FFFF07000000}" name="cyp2c8_poly_frq121" type="6" refreshedVersion="6" background="1" saveData="1">
    <textPr codePage="437" sourceFile="C:\Users\CASE\Desktop\MASTER FILES MAF\cyp2c8_poly_frq.txt" delimited="0">
      <textFields count="6">
        <textField/>
        <textField position="4"/>
        <textField position="26"/>
        <textField position="31"/>
        <textField position="36"/>
        <textField position="49"/>
      </textFields>
    </textPr>
  </connection>
  <connection id="9" xr16:uid="{00000000-0015-0000-FFFF-FFFF08000000}" name="cyp2c9_poly_frq121" type="6" refreshedVersion="6" background="1" saveData="1">
    <textPr codePage="437" sourceFile="C:\Users\CASE\Desktop\MASTER FILES MAF\cyp2c9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0" xr16:uid="{00000000-0015-0000-FFFF-FFFF09000000}" name="cyp2e1_poly_frq121" type="6" refreshedVersion="6" background="1" saveData="1">
    <textPr codePage="437" sourceFile="C:\Users\CASE\Desktop\MASTER FILES MAF\cyp2e1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1" xr16:uid="{00000000-0015-0000-FFFF-FFFF0A000000}" name="cyp3a4_poly_frq121" type="6" refreshedVersion="6" background="1" saveData="1">
    <textPr codePage="437" sourceFile="C:\Users\CASE\Desktop\MASTER FILES MAF\cyp3a4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2" xr16:uid="{00000000-0015-0000-FFFF-FFFF0B000000}" name="maoa_poly_frq (1)121" type="6" refreshedVersion="6" background="1" saveData="1">
    <textPr codePage="437" sourceFile="C:\Users\CASE\Desktop\MASTER FILES MAF\maoa_poly_frq (1)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3" xr16:uid="{00000000-0015-0000-FFFF-FFFF0C000000}" name="slco1a2_poly_frq121" type="6" refreshedVersion="6" background="1" saveData="1">
    <textPr codePage="437" sourceFile="C:\Users\CASE\Desktop\MASTER FILES MAF\slco1a2_poly_frq.txt" delimited="0">
      <textFields count="6">
        <textField/>
        <textField position="4"/>
        <textField position="26"/>
        <textField position="31"/>
        <textField position="36"/>
        <textField position="49"/>
      </textFields>
    </textPr>
  </connection>
  <connection id="14" xr16:uid="{00000000-0015-0000-FFFF-FFFF0D000000}" name="slco1b1_poly_frq121" type="6" refreshedVersion="6" background="1" saveData="1">
    <textPr codePage="437" sourceFile="C:\Users\CASE\Desktop\MASTER FILES MAF\slco1b1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5" xr16:uid="{00000000-0015-0000-FFFF-FFFF0E000000}" name="slco2b1_poly_frq121" type="6" refreshedVersion="6" background="1" saveData="1">
    <textPr codePage="437" sourceFile="C:\Users\CASE\Desktop\MASTER FILES MAF\slco2b1_poly_frq.txt" delimited="0">
      <textFields count="6">
        <textField/>
        <textField position="4"/>
        <textField position="31"/>
        <textField position="36"/>
        <textField position="41"/>
        <textField position="54"/>
      </textFields>
    </textPr>
  </connection>
  <connection id="16" xr16:uid="{00000000-0015-0000-FFFF-FFFF0F000000}" name="ugt1a9_poly_frq121" type="6" refreshedVersion="6" background="1" saveData="1">
    <textPr codePage="437" sourceFile="C:\Users\CASE\Desktop\MASTER FILES MAF\ugt1a9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7" xr16:uid="{00000000-0015-0000-FFFF-FFFF10000000}" name="ugt2b10_poly_frq121" type="6" refreshedVersion="6" background="1" saveData="1">
    <textPr codePage="437" sourceFile="C:\Users\CASE\Desktop\MASTER FILES MAF\ugt2b10_poly_frq.txt" delimited="0">
      <textFields count="6">
        <textField/>
        <textField position="4"/>
        <textField position="20"/>
        <textField position="25"/>
        <textField position="30"/>
        <textField position="43"/>
      </textFields>
    </textPr>
  </connection>
  <connection id="18" xr16:uid="{00000000-0015-0000-FFFF-FFFF11000000}" name="ugt2b15_poly_frq121" type="6" refreshedVersion="6" background="1" saveData="1">
    <textPr codePage="437" sourceFile="C:\Users\CASE\Desktop\MASTER FILES MAF\ugt2b15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9" xr16:uid="{00000000-0015-0000-FFFF-FFFF12000000}" name="ugt2b4_poly_frq121" type="6" refreshedVersion="6" background="1" saveData="1">
    <textPr codePage="437" sourceFile="C:\Users\CASE\Desktop\ugt2b4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20" xr16:uid="{00000000-0015-0000-FFFF-FFFF13000000}" name="ugt2b7_poly_frq121" type="6" refreshedVersion="6" background="1" saveData="1">
    <textPr codePage="437" sourceFile="C:\Users\CASE\Desktop\MASTER FILES MAF\ugt2b7_poly_frq.txt" delimited="0">
      <textFields count="6">
        <textField/>
        <textField position="5"/>
        <textField position="21"/>
        <textField position="26"/>
        <textField position="31"/>
        <textField position="44"/>
      </textFields>
    </textPr>
  </connection>
</connections>
</file>

<file path=xl/sharedStrings.xml><?xml version="1.0" encoding="utf-8"?>
<sst xmlns="http://schemas.openxmlformats.org/spreadsheetml/2006/main" count="875" uniqueCount="539">
  <si>
    <r>
      <t>Gene (RefSeq)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</si>
  <si>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CHR</t>
  </si>
  <si>
    <t>SNP</t>
  </si>
  <si>
    <t>Location GRCh37</t>
  </si>
  <si>
    <t>Location GRCh38</t>
  </si>
  <si>
    <t>SNP ID</t>
  </si>
  <si>
    <r>
      <t>Genomic sequence position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</si>
  <si>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Variant impact</t>
  </si>
  <si>
    <r>
      <t>Allele/suballele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</si>
  <si>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A1</t>
  </si>
  <si>
    <t>A2</t>
  </si>
  <si>
    <t>MAF</t>
  </si>
  <si>
    <t>NCHROBS</t>
  </si>
  <si>
    <r>
      <t>Global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</si>
  <si>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AFR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</si>
  <si>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SAS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</si>
  <si>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EAS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</si>
  <si>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rs6759892</t>
  </si>
  <si>
    <t>108280T&gt;G</t>
  </si>
  <si>
    <t>Ser7Ala</t>
  </si>
  <si>
    <t>Many UGT1A6</t>
  </si>
  <si>
    <t>C</t>
  </si>
  <si>
    <t>A</t>
  </si>
  <si>
    <t>(NG_002601.2)</t>
  </si>
  <si>
    <t>kgp3011360</t>
  </si>
  <si>
    <t>rs1105880</t>
  </si>
  <si>
    <t>108576A&gt;G</t>
  </si>
  <si>
    <t>Leu105=</t>
  </si>
  <si>
    <t>G</t>
  </si>
  <si>
    <t>exm277187</t>
  </si>
  <si>
    <t>rs2070959</t>
  </si>
  <si>
    <t>108802A&gt;G</t>
  </si>
  <si>
    <t>Thr181Ala</t>
  </si>
  <si>
    <t>exm277188</t>
  </si>
  <si>
    <t>rs1105879</t>
  </si>
  <si>
    <t>108813A&gt;C</t>
  </si>
  <si>
    <t>Arg184Ser</t>
  </si>
  <si>
    <t>rs17863783</t>
  </si>
  <si>
    <t>108888G&gt;T</t>
  </si>
  <si>
    <t>Val209=</t>
  </si>
  <si>
    <t>UGT1A6 *4b</t>
  </si>
  <si>
    <t>2:234627914-T-C</t>
  </si>
  <si>
    <t>rs12468274</t>
  </si>
  <si>
    <t>134525T&gt;C</t>
  </si>
  <si>
    <t>Leu150=</t>
  </si>
  <si>
    <t>UGT1A4*1c, UGT1A4*7</t>
  </si>
  <si>
    <t>kgp11386053</t>
  </si>
  <si>
    <t>rs2011404</t>
  </si>
  <si>
    <t>134548T&gt;C</t>
  </si>
  <si>
    <t>Cys157=</t>
  </si>
  <si>
    <t>UGT1A4*1b</t>
  </si>
  <si>
    <t>kgp14534247</t>
  </si>
  <si>
    <t>rs45540231</t>
  </si>
  <si>
    <t>134603A&gt;T</t>
  </si>
  <si>
    <t>Ile176Phe</t>
  </si>
  <si>
    <t>UGT1A4, n/a</t>
  </si>
  <si>
    <t>T</t>
  </si>
  <si>
    <t>2:234637803-TC</t>
  </si>
  <si>
    <t>rs3821242</t>
  </si>
  <si>
    <t>144414T&gt;C</t>
  </si>
  <si>
    <t>Trp11Arg</t>
  </si>
  <si>
    <t>Many UGT1A3</t>
  </si>
  <si>
    <t>kgp24372140</t>
  </si>
  <si>
    <t>rs28898618</t>
  </si>
  <si>
    <t>144616C&gt;T</t>
  </si>
  <si>
    <t>Thr78Ile</t>
  </si>
  <si>
    <t>UGT1A3, n/a</t>
  </si>
  <si>
    <t>exm277373</t>
  </si>
  <si>
    <t>rs28898619</t>
  </si>
  <si>
    <t>144725G&gt;A</t>
  </si>
  <si>
    <t>Met114Ile</t>
  </si>
  <si>
    <t>UGT1A3*11a</t>
  </si>
  <si>
    <t>2:234638282-G-GT</t>
  </si>
  <si>
    <t xml:space="preserve">rs45586035 </t>
  </si>
  <si>
    <t>144901delT</t>
  </si>
  <si>
    <t>Phe172_Leu173insTer</t>
  </si>
  <si>
    <t>n/a</t>
  </si>
  <si>
    <t>I</t>
  </si>
  <si>
    <t>D</t>
  </si>
  <si>
    <t>exm277410</t>
  </si>
  <si>
    <t>rs45449995</t>
  </si>
  <si>
    <t>145191A&gt;G</t>
  </si>
  <si>
    <t>Met270Val</t>
  </si>
  <si>
    <t>UGT1A3*6a</t>
  </si>
  <si>
    <t>UGT2B15</t>
  </si>
  <si>
    <t>4:69512835-TC</t>
  </si>
  <si>
    <t>rs146711063</t>
  </si>
  <si>
    <t>28660A&gt;G</t>
  </si>
  <si>
    <t>Lys527Arg</t>
  </si>
  <si>
    <t>x</t>
  </si>
  <si>
    <t>(NG_052676.1)</t>
  </si>
  <si>
    <t>4:69533802-AC</t>
  </si>
  <si>
    <t>rs141576110</t>
  </si>
  <si>
    <t>7693T&gt;G</t>
  </si>
  <si>
    <t>Phe277Val</t>
  </si>
  <si>
    <t>kgp20730231</t>
  </si>
  <si>
    <t>rs72551392</t>
  </si>
  <si>
    <t>5667T&gt;C</t>
  </si>
  <si>
    <t>Leu170Pro</t>
  </si>
  <si>
    <t>x (in Exon 1)</t>
  </si>
  <si>
    <t>kgp575508</t>
  </si>
  <si>
    <t>rs1902023</t>
  </si>
  <si>
    <t>5411T&gt;G</t>
  </si>
  <si>
    <t>Tyr85Asp</t>
  </si>
  <si>
    <t>*2, *5</t>
  </si>
  <si>
    <t>UGT2B10</t>
  </si>
  <si>
    <t>kgp21193627</t>
  </si>
  <si>
    <t>rs115319615</t>
  </si>
  <si>
    <t xml:space="preserve"> -</t>
  </si>
  <si>
    <t>Leu3=</t>
  </si>
  <si>
    <t>(-)</t>
  </si>
  <si>
    <t>exm403006</t>
  </si>
  <si>
    <t>rs2942857</t>
  </si>
  <si>
    <t>splice_acceptor_variant</t>
  </si>
  <si>
    <t>exm403042</t>
  </si>
  <si>
    <t>rs200109225</t>
  </si>
  <si>
    <t>His474Tyr</t>
  </si>
  <si>
    <t>UGT2B7</t>
  </si>
  <si>
    <t>exm403199</t>
  </si>
  <si>
    <t>rs12233719</t>
  </si>
  <si>
    <t>Ala71Ser</t>
  </si>
  <si>
    <t>*3</t>
  </si>
  <si>
    <t>exm403204</t>
  </si>
  <si>
    <t>rs140153012</t>
  </si>
  <si>
    <t>Leu107Phe</t>
  </si>
  <si>
    <t>kgp2021290</t>
  </si>
  <si>
    <t>rs28365063</t>
  </si>
  <si>
    <t>Arg124=</t>
  </si>
  <si>
    <t>Chamnanphon et al., 2020</t>
  </si>
  <si>
    <t>exm403211</t>
  </si>
  <si>
    <t>rs60103519</t>
  </si>
  <si>
    <t>Thr179Ile</t>
  </si>
  <si>
    <t>UGT2B4</t>
  </si>
  <si>
    <t>4:70361053-GA</t>
  </si>
  <si>
    <t>rs373966654</t>
  </si>
  <si>
    <t>Pro176Leu</t>
  </si>
  <si>
    <t>4:70391429-GA</t>
  </si>
  <si>
    <t>rs11732968</t>
  </si>
  <si>
    <t>His7Tyr</t>
  </si>
  <si>
    <t>ABCG2</t>
  </si>
  <si>
    <t>kgp2887248</t>
  </si>
  <si>
    <t>rs2231142</t>
  </si>
  <si>
    <t>105152C&gt;A</t>
  </si>
  <si>
    <t>Gln141Lys</t>
  </si>
  <si>
    <t>?</t>
  </si>
  <si>
    <t>(NG_032067.2)</t>
  </si>
  <si>
    <t>exm412870</t>
  </si>
  <si>
    <t>rs2231137</t>
  </si>
  <si>
    <t>96361G&gt;A</t>
  </si>
  <si>
    <t>Val12Met</t>
  </si>
  <si>
    <t>ABCB1</t>
  </si>
  <si>
    <t>rs1045642</t>
  </si>
  <si>
    <t>208920T&gt;C</t>
  </si>
  <si>
    <t>Ile1215=/Ile1145=</t>
  </si>
  <si>
    <t>(NG_011513.1)</t>
  </si>
  <si>
    <t>exm631739</t>
  </si>
  <si>
    <t>rs2229107</t>
  </si>
  <si>
    <t>208906T&gt;A</t>
  </si>
  <si>
    <t>Ser1141Thr</t>
  </si>
  <si>
    <t>exm631745</t>
  </si>
  <si>
    <t>rs57521326</t>
  </si>
  <si>
    <t>202998G&gt;A</t>
  </si>
  <si>
    <t>Asp1088Asn</t>
  </si>
  <si>
    <t>exm631775</t>
  </si>
  <si>
    <t>rs2032582</t>
  </si>
  <si>
    <t>186947T&gt;G</t>
  </si>
  <si>
    <t>Ser893Ala</t>
  </si>
  <si>
    <t>rs28381967</t>
  </si>
  <si>
    <t>186776A&gt;G</t>
  </si>
  <si>
    <t>Ile836Val</t>
  </si>
  <si>
    <t>exm631800</t>
  </si>
  <si>
    <t>rs35023033</t>
  </si>
  <si>
    <t>173367C&gt;T</t>
  </si>
  <si>
    <t>Arg669Cys</t>
  </si>
  <si>
    <t>7:87179601-A-G</t>
  </si>
  <si>
    <t>rs1128503</t>
  </si>
  <si>
    <t>167964T&gt;C</t>
  </si>
  <si>
    <t>Gly412=</t>
  </si>
  <si>
    <t>exm631854</t>
  </si>
  <si>
    <t>rs36008564</t>
  </si>
  <si>
    <t>156940A&gt;G</t>
  </si>
  <si>
    <t>Ile261Val</t>
  </si>
  <si>
    <t>CYP3A5</t>
  </si>
  <si>
    <t>exm-IND7-99088329</t>
  </si>
  <si>
    <t>rs41303343</t>
  </si>
  <si>
    <t>32228_32229insT</t>
  </si>
  <si>
    <t>Thr346fs</t>
  </si>
  <si>
    <t>*7</t>
  </si>
  <si>
    <t>(NG_007938.2)</t>
  </si>
  <si>
    <t>kgp13734757</t>
  </si>
  <si>
    <t>rs28383472</t>
  </si>
  <si>
    <t>19817A&gt;G</t>
  </si>
  <si>
    <t>Pro218=</t>
  </si>
  <si>
    <t>*1.005</t>
  </si>
  <si>
    <t>rs10264272</t>
  </si>
  <si>
    <t>19787G&gt;A</t>
  </si>
  <si>
    <t>Splice defect</t>
  </si>
  <si>
    <t>*6</t>
  </si>
  <si>
    <t>Sortica et al., 2016</t>
  </si>
  <si>
    <t>7:99270539-C-T</t>
  </si>
  <si>
    <t>rs776746</t>
  </si>
  <si>
    <t>12083A&gt;G</t>
  </si>
  <si>
    <t>CYP3A4</t>
  </si>
  <si>
    <t>exm638777</t>
  </si>
  <si>
    <t>rs28371759</t>
  </si>
  <si>
    <t>25183T&gt;C</t>
  </si>
  <si>
    <t>Leu293Pro</t>
  </si>
  <si>
    <t>*18</t>
  </si>
  <si>
    <t>(NG_008421.1)</t>
  </si>
  <si>
    <t>7:99366316-G-A</t>
  </si>
  <si>
    <t>rs35599367</t>
  </si>
  <si>
    <t>20493C&gt;T</t>
  </si>
  <si>
    <t>*22, *37</t>
  </si>
  <si>
    <t>CYP2C19</t>
  </si>
  <si>
    <t>kgp29673168</t>
  </si>
  <si>
    <t>rs145119820</t>
  </si>
  <si>
    <t>17715G&gt;A</t>
  </si>
  <si>
    <t>Val113Ile</t>
  </si>
  <si>
    <t>(NG_008384.3)</t>
  </si>
  <si>
    <t>exm843929</t>
  </si>
  <si>
    <t>rs4986893</t>
  </si>
  <si>
    <t>22973G&gt;A</t>
  </si>
  <si>
    <t>Trp212X</t>
  </si>
  <si>
    <t>rs4244285</t>
  </si>
  <si>
    <t>24179G&gt;A</t>
  </si>
  <si>
    <t>*2</t>
  </si>
  <si>
    <t>Ariffin et al., 2019; Chamnanphon et al., 2020</t>
  </si>
  <si>
    <t>10:96602623-GA</t>
  </si>
  <si>
    <t>rs3758581</t>
  </si>
  <si>
    <t>85186A&gt;G</t>
  </si>
  <si>
    <t>Ile331Val</t>
  </si>
  <si>
    <t>Many incl *1</t>
  </si>
  <si>
    <t>CYP2C9</t>
  </si>
  <si>
    <t>exm844029</t>
  </si>
  <si>
    <t>rs2256871</t>
  </si>
  <si>
    <t>16060A&gt;G</t>
  </si>
  <si>
    <t>His251Arg</t>
  </si>
  <si>
    <t>*9</t>
  </si>
  <si>
    <t>(NG_008385.2)</t>
  </si>
  <si>
    <t>kgp22009765</t>
  </si>
  <si>
    <t>rs28371685</t>
  </si>
  <si>
    <t>48067C&gt;T</t>
  </si>
  <si>
    <t>Arg335Trp</t>
  </si>
  <si>
    <t>*11</t>
  </si>
  <si>
    <t>exm844046</t>
  </si>
  <si>
    <t>rs1057910</t>
  </si>
  <si>
    <t>48139A&gt;C</t>
  </si>
  <si>
    <t>Ile359Leu</t>
  </si>
  <si>
    <t>rs2017319</t>
  </si>
  <si>
    <t>55721C&gt;T</t>
  </si>
  <si>
    <t>Ala441=</t>
  </si>
  <si>
    <t>*1.009</t>
  </si>
  <si>
    <t>kgp537287</t>
  </si>
  <si>
    <t>rs1057911</t>
  </si>
  <si>
    <t>55823A&gt;T</t>
  </si>
  <si>
    <t>Gly475=</t>
  </si>
  <si>
    <t>Many</t>
  </si>
  <si>
    <t>CYP2C8</t>
  </si>
  <si>
    <t>kgp22047705</t>
  </si>
  <si>
    <t>rs148515896</t>
  </si>
  <si>
    <t>35540C&gt;T</t>
  </si>
  <si>
    <t>Gly410=</t>
  </si>
  <si>
    <t>*1.007</t>
  </si>
  <si>
    <t>(NG_007972.1)</t>
  </si>
  <si>
    <t>exm844097</t>
  </si>
  <si>
    <t>rs10509681</t>
  </si>
  <si>
    <t>35506A&gt;G</t>
  </si>
  <si>
    <t>Lys399Arg</t>
  </si>
  <si>
    <t>rs11572103</t>
  </si>
  <si>
    <t>16149A&gt;T</t>
  </si>
  <si>
    <t>Ile269Phe</t>
  </si>
  <si>
    <t>Silvino et al., 2016; Sortica et al., 2016</t>
  </si>
  <si>
    <t>exm844157</t>
  </si>
  <si>
    <t>rs11572081</t>
  </si>
  <si>
    <t>7289G&gt;A</t>
  </si>
  <si>
    <t>Lys160=</t>
  </si>
  <si>
    <t>*1.008, *1.018, *17.001</t>
  </si>
  <si>
    <t>10:96827030-CT</t>
  </si>
  <si>
    <t>rs11572080</t>
  </si>
  <si>
    <t>7225G&gt;A</t>
  </si>
  <si>
    <t>Arg139Lys</t>
  </si>
  <si>
    <t>CYP2E1</t>
  </si>
  <si>
    <t>kgp29806682</t>
  </si>
  <si>
    <t>rs28371740</t>
  </si>
  <si>
    <t>6235G&gt;A</t>
  </si>
  <si>
    <t>Ser98=</t>
  </si>
  <si>
    <t>(NG_ 008383.1)</t>
  </si>
  <si>
    <t>exm868747</t>
  </si>
  <si>
    <t>rs6413419</t>
  </si>
  <si>
    <t>9809G&gt;A</t>
  </si>
  <si>
    <t>Val179Ile</t>
  </si>
  <si>
    <t>*4</t>
  </si>
  <si>
    <t>kgp1074564</t>
  </si>
  <si>
    <t>rs915909</t>
  </si>
  <si>
    <t>11531C&gt;T</t>
  </si>
  <si>
    <t>Ile321=</t>
  </si>
  <si>
    <t>(in Exon 6)</t>
  </si>
  <si>
    <t>kgp29696689</t>
  </si>
  <si>
    <t>rs146344065</t>
  </si>
  <si>
    <t>14777C&gt;G</t>
  </si>
  <si>
    <t>Pro348=</t>
  </si>
  <si>
    <t>rs2515641</t>
  </si>
  <si>
    <t>15496C&gt;T</t>
  </si>
  <si>
    <t>Phe421=</t>
  </si>
  <si>
    <t>(in Exon 8)</t>
  </si>
  <si>
    <t>exm868796</t>
  </si>
  <si>
    <t>rs28969387</t>
  </si>
  <si>
    <t>16490A&gt;T</t>
  </si>
  <si>
    <t>His457Leu</t>
  </si>
  <si>
    <t>SLCO2B1</t>
  </si>
  <si>
    <t>exm941361</t>
  </si>
  <si>
    <t>rs56837383</t>
  </si>
  <si>
    <t>16695C&gt;T</t>
  </si>
  <si>
    <t>Pro15Ser</t>
  </si>
  <si>
    <t>(NG_027921.1)</t>
  </si>
  <si>
    <t>11:74873755-GCACAGAAAA-G</t>
  </si>
  <si>
    <t xml:space="preserve">rs60113013 </t>
  </si>
  <si>
    <t>16728_16736del</t>
  </si>
  <si>
    <t>Glu26_Thr28del</t>
  </si>
  <si>
    <t>rs1109407</t>
  </si>
  <si>
    <t>19920G&gt;A</t>
  </si>
  <si>
    <t>Pro135Pro</t>
  </si>
  <si>
    <t>exm941400</t>
  </si>
  <si>
    <t>rs35199625</t>
  </si>
  <si>
    <t>23339G&gt;A</t>
  </si>
  <si>
    <t>Val201Met</t>
  </si>
  <si>
    <t>exm941422</t>
  </si>
  <si>
    <t>rs12422149</t>
  </si>
  <si>
    <t>26546G&gt;A</t>
  </si>
  <si>
    <t>Arg 312Gln (Arg290Gln)</t>
  </si>
  <si>
    <t>Sortica et al., 2017</t>
  </si>
  <si>
    <t>exm941454</t>
  </si>
  <si>
    <t>rs2306168</t>
  </si>
  <si>
    <t>50551C&gt;T</t>
  </si>
  <si>
    <t>Ser486Phe</t>
  </si>
  <si>
    <t>kgp12810251</t>
  </si>
  <si>
    <t>rs57141326</t>
  </si>
  <si>
    <t>58555G&gt;A</t>
  </si>
  <si>
    <t>Val697=</t>
  </si>
  <si>
    <t>SLCO1B1</t>
  </si>
  <si>
    <t>exm988933</t>
  </si>
  <si>
    <t>rs2306283</t>
  </si>
  <si>
    <t>50611A&gt;G</t>
  </si>
  <si>
    <t>Asn130Asp</t>
  </si>
  <si>
    <t>Many incl *14, *15</t>
  </si>
  <si>
    <t>(NG_011745.1)</t>
  </si>
  <si>
    <t>exm988936</t>
  </si>
  <si>
    <t>rs11045819</t>
  </si>
  <si>
    <t>50686C&gt;A</t>
  </si>
  <si>
    <t>Pro155Thr</t>
  </si>
  <si>
    <t>Many incl *14</t>
  </si>
  <si>
    <t>exm988938</t>
  </si>
  <si>
    <t>rs77271279</t>
  </si>
  <si>
    <t>50705G&gt;T</t>
  </si>
  <si>
    <t>*41</t>
  </si>
  <si>
    <t>exm988942</t>
  </si>
  <si>
    <t>rs4149056</t>
  </si>
  <si>
    <t>52422T&gt;C</t>
  </si>
  <si>
    <t>Val174Ala</t>
  </si>
  <si>
    <t>Many incl *5, *15</t>
  </si>
  <si>
    <t>rs4149057</t>
  </si>
  <si>
    <t>52472T&gt;C</t>
  </si>
  <si>
    <t>Leu191=</t>
  </si>
  <si>
    <t>exm2271695</t>
  </si>
  <si>
    <t>rs2291075</t>
  </si>
  <si>
    <t>52498C&gt;T</t>
  </si>
  <si>
    <t>Phe199=</t>
  </si>
  <si>
    <t>exm988956</t>
  </si>
  <si>
    <t>rs79135870</t>
  </si>
  <si>
    <t>52764A&gt;G</t>
  </si>
  <si>
    <t>Ile222Val</t>
  </si>
  <si>
    <t>*30</t>
  </si>
  <si>
    <t>exm988983</t>
  </si>
  <si>
    <t>rs11045852</t>
  </si>
  <si>
    <t>70758A&gt;G</t>
  </si>
  <si>
    <t>Ile245Val</t>
  </si>
  <si>
    <t>kgp19005883</t>
  </si>
  <si>
    <t>rs11045854</t>
  </si>
  <si>
    <t>70907G&gt;A</t>
  </si>
  <si>
    <t>Leu294=</t>
  </si>
  <si>
    <t>*43, *44</t>
  </si>
  <si>
    <t>12:21355537-G-A</t>
  </si>
  <si>
    <t>rs11045859</t>
  </si>
  <si>
    <t>76410G&gt;A</t>
  </si>
  <si>
    <t>Val416=</t>
  </si>
  <si>
    <t>exm989020</t>
  </si>
  <si>
    <t>rs59502379</t>
  </si>
  <si>
    <t>79806G&gt;C</t>
  </si>
  <si>
    <t>Gly488Ala</t>
  </si>
  <si>
    <t>*9, *31</t>
  </si>
  <si>
    <t>exm989023</t>
  </si>
  <si>
    <t>rs74064213</t>
  </si>
  <si>
    <t>79838A&gt;G</t>
  </si>
  <si>
    <t>Ile499Val</t>
  </si>
  <si>
    <t>exm989046</t>
  </si>
  <si>
    <t>rs34671512</t>
  </si>
  <si>
    <t>112849A&gt;C</t>
  </si>
  <si>
    <t>Leu643Phe</t>
  </si>
  <si>
    <t>SLCO1A2</t>
  </si>
  <si>
    <t>exm989056</t>
  </si>
  <si>
    <t>rs11568557</t>
  </si>
  <si>
    <t>Thr668Ser</t>
  </si>
  <si>
    <t>kgp7951664</t>
  </si>
  <si>
    <t>rs11568565</t>
  </si>
  <si>
    <t>Cys554=</t>
  </si>
  <si>
    <t>kgp18976009</t>
  </si>
  <si>
    <t>rs11568574</t>
  </si>
  <si>
    <t>Ser460=</t>
  </si>
  <si>
    <t>rs11568551</t>
  </si>
  <si>
    <t>Ile281Val</t>
  </si>
  <si>
    <t>&lt;0.001</t>
  </si>
  <si>
    <t>kgp18801792</t>
  </si>
  <si>
    <t xml:space="preserve">rs11568550 </t>
  </si>
  <si>
    <t>Val242=</t>
  </si>
  <si>
    <t>rs11568563</t>
  </si>
  <si>
    <t>Glu172Asp</t>
  </si>
  <si>
    <t>exm989136</t>
  </si>
  <si>
    <t>rs11568567</t>
  </si>
  <si>
    <t>Asn128Tyr</t>
  </si>
  <si>
    <t>kgp19024393</t>
  </si>
  <si>
    <t>rs11568568</t>
  </si>
  <si>
    <t>Asn62=</t>
  </si>
  <si>
    <t>CYP1A2</t>
  </si>
  <si>
    <t>rs17861157</t>
  </si>
  <si>
    <t>7407C&gt;A</t>
  </si>
  <si>
    <t>Ser298Arg</t>
  </si>
  <si>
    <t>*21</t>
  </si>
  <si>
    <t>(NG_061543.1)</t>
  </si>
  <si>
    <t>kgp4058862</t>
  </si>
  <si>
    <t>rs2470890</t>
  </si>
  <si>
    <t>11241T&gt;C</t>
  </si>
  <si>
    <t>Asn516=</t>
  </si>
  <si>
    <t>CYP2A6</t>
  </si>
  <si>
    <t>kgp21458399</t>
  </si>
  <si>
    <t>rs28399454</t>
  </si>
  <si>
    <t>10086G&gt;A</t>
  </si>
  <si>
    <t>Val365Met</t>
  </si>
  <si>
    <t>*17</t>
  </si>
  <si>
    <t>(NG_008377.1)</t>
  </si>
  <si>
    <t>newrs28399444</t>
  </si>
  <si>
    <t xml:space="preserve">rs568811809 </t>
  </si>
  <si>
    <t>7162delAA</t>
  </si>
  <si>
    <t>Lys196fs</t>
  </si>
  <si>
    <t>*20</t>
  </si>
  <si>
    <t>kgp21413710</t>
  </si>
  <si>
    <t>rs8192720</t>
  </si>
  <si>
    <t>5043C&gt;T</t>
  </si>
  <si>
    <t>Leu8=</t>
  </si>
  <si>
    <t>CYP2B6</t>
  </si>
  <si>
    <t>SNP27</t>
  </si>
  <si>
    <t>rs35303484</t>
  </si>
  <si>
    <t>5143A&gt;G</t>
  </si>
  <si>
    <t>Met46Val</t>
  </si>
  <si>
    <t>(NG_007929.1)</t>
  </si>
  <si>
    <t>19:41510063-G-T</t>
  </si>
  <si>
    <t>rs186335453</t>
  </si>
  <si>
    <t>17860G&gt;T</t>
  </si>
  <si>
    <t>Gly110Val</t>
  </si>
  <si>
    <t>*35</t>
  </si>
  <si>
    <t>19:41512841-G-T</t>
  </si>
  <si>
    <t>rs3745274</t>
  </si>
  <si>
    <t>20638G&gt;T</t>
  </si>
  <si>
    <t>Gln172His</t>
  </si>
  <si>
    <t>Many incl *6</t>
  </si>
  <si>
    <t>kgp21326314</t>
  </si>
  <si>
    <t>rs115016447</t>
  </si>
  <si>
    <t>20674T&gt;C</t>
  </si>
  <si>
    <t>Phe184=</t>
  </si>
  <si>
    <t>19:41512962-TC</t>
  </si>
  <si>
    <t>rs371424910</t>
  </si>
  <si>
    <t>20759T&gt;C</t>
  </si>
  <si>
    <t>Phe213Leu</t>
  </si>
  <si>
    <t>kgp21448962</t>
  </si>
  <si>
    <t>rs35468935</t>
  </si>
  <si>
    <t>23806C&gt;T</t>
  </si>
  <si>
    <t>Phe311=</t>
  </si>
  <si>
    <t>*17.001</t>
  </si>
  <si>
    <t>exm1470224</t>
  </si>
  <si>
    <t>rs28399499</t>
  </si>
  <si>
    <t>26018T&gt;C</t>
  </si>
  <si>
    <t>Ile328Thr</t>
  </si>
  <si>
    <t>exm1470233</t>
  </si>
  <si>
    <t>rs143979776</t>
  </si>
  <si>
    <t>26134G&gt;T</t>
  </si>
  <si>
    <t>Val367Leu</t>
  </si>
  <si>
    <t>exm1470253</t>
  </si>
  <si>
    <t>rs147991149</t>
  </si>
  <si>
    <t>30380C&gt;T</t>
  </si>
  <si>
    <t>Arg443Cys</t>
  </si>
  <si>
    <t>CYP2A13</t>
  </si>
  <si>
    <t>kgp21369081</t>
  </si>
  <si>
    <t>rs116368403</t>
  </si>
  <si>
    <t>10887C&gt;A</t>
  </si>
  <si>
    <t>Gln360Lys</t>
  </si>
  <si>
    <t>(NG_007928.1)</t>
  </si>
  <si>
    <t>CYP2D6</t>
  </si>
  <si>
    <t>22:42522613-G-C</t>
  </si>
  <si>
    <t>rs1135840</t>
  </si>
  <si>
    <t>9200G&gt;C</t>
  </si>
  <si>
    <t>Ser486Thr</t>
  </si>
  <si>
    <t>(NG_008376.4)</t>
  </si>
  <si>
    <t>MAOA</t>
  </si>
  <si>
    <t>X</t>
  </si>
  <si>
    <t>rs1800464</t>
  </si>
  <si>
    <t>60790A&gt;C</t>
  </si>
  <si>
    <t>Arg129=</t>
  </si>
  <si>
    <t>(NG_008957.2)</t>
  </si>
  <si>
    <t>kgp31071728</t>
  </si>
  <si>
    <t>rs6323</t>
  </si>
  <si>
    <t>80629G&gt;T</t>
  </si>
  <si>
    <t>Arg297=</t>
  </si>
  <si>
    <t>Ariffin et al., 2019</t>
  </si>
  <si>
    <t>rs1137070</t>
  </si>
  <si>
    <t>92984T&gt;C</t>
  </si>
  <si>
    <t>Asp470=</t>
  </si>
  <si>
    <t>MAOB</t>
  </si>
  <si>
    <t>kgp30567192</t>
  </si>
  <si>
    <t>rs6324</t>
  </si>
  <si>
    <t>119908C&gt;T</t>
  </si>
  <si>
    <t>Pro487=</t>
  </si>
  <si>
    <t>(NG_008723.2)</t>
  </si>
  <si>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Listed in PharmVar, other nomenclature databases, or literature; x represents allele for the variant not listed in those resources.</t>
    </r>
  </si>
  <si>
    <t xml:space="preserve">n/a Information is not available in or translatable from UGT Allele Nomenclature tables (https://www.pharmacogenomics.pha.ulaval.ca/ugt-alleles-nomenclature/).  </t>
  </si>
  <si>
    <t>? Could not be found/has not been determined.</t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</si>
  <si>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These are the frequencies of the same allele determined as the minor allele (A1) in the Malagasy samples.</t>
    </r>
  </si>
  <si>
    <t>fs = frame shift.</t>
  </si>
  <si>
    <t>X = termination (stop gained).</t>
  </si>
  <si>
    <t>UTR = untranslated region.</t>
  </si>
  <si>
    <t>CHR = Chromosome.</t>
  </si>
  <si>
    <t>A1 = minor allele; A2 = major allele; MAF = minor allele frequency.</t>
  </si>
  <si>
    <t>Global = All populations combined in 1000 Genomes Project (or other allele frequency databases).</t>
  </si>
  <si>
    <r>
      <t>EUR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</si>
  <si>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EUR, European; AFR, African; SAS, South Asian; EAS, East Asian.</t>
  </si>
  <si>
    <t>NCHROBS = Number of allele observations.</t>
  </si>
  <si>
    <r>
      <t>UGT1A</t>
    </r>
    <r>
      <rPr>
        <b/>
        <i/>
        <sz val="11"/>
        <color theme="1"/>
        <rFont val="Calibri"/>
        <family val="2"/>
      </rPr>
      <t>†</t>
    </r>
  </si>
  <si>
    <r>
      <rPr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Five </t>
    </r>
    <r>
      <rPr>
        <i/>
        <sz val="11"/>
        <color theme="1"/>
        <rFont val="Calibri"/>
        <family val="2"/>
        <scheme val="minor"/>
      </rPr>
      <t>UGT1A</t>
    </r>
    <r>
      <rPr>
        <sz val="11"/>
        <color theme="1"/>
        <rFont val="Calibri"/>
        <family val="2"/>
        <scheme val="minor"/>
      </rPr>
      <t xml:space="preserve"> gene locus members (</t>
    </r>
    <r>
      <rPr>
        <i/>
        <sz val="11"/>
        <color theme="1"/>
        <rFont val="Calibri"/>
        <family val="2"/>
        <scheme val="minor"/>
      </rPr>
      <t>1A1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1A6</t>
    </r>
    <r>
      <rPr>
        <sz val="11"/>
        <color theme="1"/>
        <rFont val="Calibri"/>
        <family val="2"/>
        <scheme val="minor"/>
      </rPr>
      <t xml:space="preserve">, and </t>
    </r>
    <r>
      <rPr>
        <i/>
        <sz val="11"/>
        <color theme="1"/>
        <rFont val="Calibri"/>
        <family val="2"/>
        <scheme val="minor"/>
      </rPr>
      <t>1A9</t>
    </r>
    <r>
      <rPr>
        <sz val="11"/>
        <color theme="1"/>
        <rFont val="Calibri"/>
        <family val="2"/>
        <scheme val="minor"/>
      </rPr>
      <t>) located on Chr2: 234580544..234681946.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</si>
  <si>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RefSeq = Genomic reference sequence identifier; (-) RefSeq identifier (NG number) not available. </t>
    </r>
  </si>
  <si>
    <t>Supplementary Table S4: Distribution and characteristics of 110 coding or splicing SNPs in the Malagasy, European, African, South Asian, and East Asian populations</t>
  </si>
  <si>
    <t xml:space="preserve">The rows highlighted in green represent the variants implicated by others in PQ metabolism or transport and/or treatment response (see Table 3).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</si>
</sst>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b/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2" xfId="0" applyFont="1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4" fillId="2" borderId="0" xfId="0" applyFont="1" applyFill="1"/>
    <xf numFmtId="0" fontId="3" fillId="0" borderId="3" xfId="0" applyFont="1" applyBorder="1"/>
    <xf numFmtId="0" fontId="3" fillId="2" borderId="2" xfId="0" applyFont="1" applyFill="1" applyBorder="1"/>
    <xf numFmtId="0" fontId="0" fillId="2" borderId="2" xfId="0" applyFill="1" applyBorder="1" applyAlignment="1">
      <alignment horizontal="left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left"/>
    </xf>
    <xf numFmtId="0" fontId="6" fillId="2" borderId="2" xfId="0" applyFont="1" applyFill="1" applyBorder="1"/>
    <xf numFmtId="0" fontId="6" fillId="2" borderId="2" xfId="0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6" fillId="2" borderId="0" xfId="0" applyFont="1" applyFill="1"/>
    <xf numFmtId="0" fontId="7" fillId="2" borderId="0" xfId="0" applyFont="1" applyFill="1"/>
    <xf numFmtId="0" fontId="7" fillId="0" borderId="0" xfId="0" applyFont="1"/>
    <xf numFmtId="1" fontId="0" fillId="2" borderId="0" xfId="0" applyNumberFormat="1" applyFill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41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19_poly_frq_1" connectionId="7" xr16:uid="{00000000-0016-0000-0000-000013000000}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15_poly_frq_1" connectionId="18" xr16:uid="{00000000-0016-0000-0000-00000A000000}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1b1_poly_frq_1" connectionId="14" xr16:uid="{00000000-0016-0000-0000-000009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8_poly_frq_1" connectionId="8" xr16:uid="{00000000-0016-0000-0000-000008000000}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oa_poly_frq (1)_1" connectionId="12" xr16:uid="{00000000-0016-0000-0000-000007000000}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b6_poly_frq_1" connectionId="6" xr16:uid="{00000000-0016-0000-0000-000006000000}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9_poly_frq_1" connectionId="9" xr16:uid="{00000000-0016-0000-0000-000005000000}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10_poly_frq_1" connectionId="17" xr16:uid="{00000000-0016-0000-0000-000004000000}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1a9_poly_frq_2" connectionId="16" xr16:uid="{00000000-0016-0000-0000-000003000000}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2b1_poly_frq_1" connectionId="15" xr16:uid="{00000000-0016-0000-0000-000002000000}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e1_poly_frq_1" connectionId="10" xr16:uid="{00000000-0016-0000-0000-000001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a6_poly_frq_1" connectionId="5" xr16:uid="{00000000-0016-0000-0000-000012000000}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bcb1_poly_frq_1" connectionId="1" xr16:uid="{00000000-0016-0000-0000-000000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1a2_poly_frq_1" connectionId="13" xr16:uid="{00000000-0016-0000-0000-000011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bcg2_poly_frq_1" connectionId="2" xr16:uid="{00000000-0016-0000-0000-000010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4_poly_frq_1" connectionId="19" xr16:uid="{00000000-0016-0000-0000-00000F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3a4_poly_frq_1" connectionId="11" xr16:uid="{00000000-0016-0000-0000-00000E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1a2_poly_frq" connectionId="3" xr16:uid="{00000000-0016-0000-0000-00000D000000}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a13_poly_frq_1" connectionId="4" xr16:uid="{00000000-0016-0000-0000-00000C000000}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7_poly_frq_1" connectionId="20" xr16:uid="{00000000-0016-0000-0000-00000B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8.xml"/><Relationship Id="rId13" Type="http://schemas.openxmlformats.org/officeDocument/2006/relationships/queryTable" Target="../queryTables/queryTable13.xml"/><Relationship Id="rId18" Type="http://schemas.openxmlformats.org/officeDocument/2006/relationships/queryTable" Target="../queryTables/queryTable18.xml"/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12" Type="http://schemas.openxmlformats.org/officeDocument/2006/relationships/queryTable" Target="../queryTables/queryTable12.xml"/><Relationship Id="rId17" Type="http://schemas.openxmlformats.org/officeDocument/2006/relationships/queryTable" Target="../queryTables/queryTable17.xml"/><Relationship Id="rId2" Type="http://schemas.openxmlformats.org/officeDocument/2006/relationships/queryTable" Target="../queryTables/queryTable2.xml"/><Relationship Id="rId16" Type="http://schemas.openxmlformats.org/officeDocument/2006/relationships/queryTable" Target="../queryTables/queryTable16.xml"/><Relationship Id="rId20" Type="http://schemas.openxmlformats.org/officeDocument/2006/relationships/queryTable" Target="../queryTables/queryTable20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11" Type="http://schemas.openxmlformats.org/officeDocument/2006/relationships/queryTable" Target="../queryTables/queryTable11.xml"/><Relationship Id="rId5" Type="http://schemas.openxmlformats.org/officeDocument/2006/relationships/queryTable" Target="../queryTables/queryTable5.xml"/><Relationship Id="rId15" Type="http://schemas.openxmlformats.org/officeDocument/2006/relationships/queryTable" Target="../queryTables/queryTable15.xml"/><Relationship Id="rId10" Type="http://schemas.openxmlformats.org/officeDocument/2006/relationships/queryTable" Target="../queryTables/queryTable10.xml"/><Relationship Id="rId19" Type="http://schemas.openxmlformats.org/officeDocument/2006/relationships/queryTable" Target="../queryTables/queryTable19.xml"/><Relationship Id="rId4" Type="http://schemas.openxmlformats.org/officeDocument/2006/relationships/queryTable" Target="../queryTables/queryTable4.xml"/><Relationship Id="rId9" Type="http://schemas.openxmlformats.org/officeDocument/2006/relationships/queryTable" Target="../queryTables/queryTable9.xml"/><Relationship Id="rId14" Type="http://schemas.openxmlformats.org/officeDocument/2006/relationships/queryTable" Target="../queryTables/queryTable1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31"/>
  <sheetViews>
    <sheetView tabSelected="1" workbookViewId="0">
      <selection activeCell="A133" sqref="A133"/>
    </sheetView>
  </sheetViews>
  <sheetFormatPr defaultRowHeight="14.5" x14ac:dyDescent="0.35"/>
  <cols>
    <col min="1" max="1" width="16.7265625" customWidth="1"/>
    <col min="3" max="3" width="27.453125" bestFit="1" customWidth="1"/>
    <col min="4" max="5" width="10" bestFit="1" customWidth="1"/>
    <col min="6" max="6" width="12" bestFit="1" customWidth="1"/>
    <col min="7" max="7" width="18.81640625" bestFit="1" customWidth="1"/>
    <col min="8" max="8" width="22.7265625" bestFit="1" customWidth="1"/>
    <col min="9" max="9" width="23.1796875" bestFit="1" customWidth="1"/>
  </cols>
  <sheetData>
    <row r="1" spans="1:18" x14ac:dyDescent="0.35">
      <c r="A1" t="s">
        <v>537</v>
      </c>
    </row>
    <row r="3" spans="1:18" ht="31" x14ac:dyDescent="0.35">
      <c r="A3" s="1" t="s">
        <v>0</v>
      </c>
      <c r="B3" s="2" t="s">
        <v>1</v>
      </c>
      <c r="C3" s="3" t="s">
        <v>2</v>
      </c>
      <c r="D3" s="4" t="s">
        <v>3</v>
      </c>
      <c r="E3" s="4" t="s">
        <v>4</v>
      </c>
      <c r="F3" s="3" t="s">
        <v>5</v>
      </c>
      <c r="G3" s="4" t="s">
        <v>6</v>
      </c>
      <c r="H3" s="4" t="s">
        <v>7</v>
      </c>
      <c r="I3" s="2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6" t="s">
        <v>13</v>
      </c>
      <c r="O3" s="6" t="s">
        <v>531</v>
      </c>
      <c r="P3" s="6" t="s">
        <v>14</v>
      </c>
      <c r="Q3" s="6" t="s">
        <v>15</v>
      </c>
      <c r="R3" s="6" t="s">
        <v>16</v>
      </c>
    </row>
    <row r="4" spans="1:18" x14ac:dyDescent="0.35">
      <c r="A4" s="7" t="s">
        <v>534</v>
      </c>
      <c r="B4" s="8">
        <v>2</v>
      </c>
      <c r="C4" t="s">
        <v>17</v>
      </c>
      <c r="D4" s="8">
        <v>234601669</v>
      </c>
      <c r="E4" s="8">
        <f t="shared" ref="E4:E16" si="0">D4-908646</f>
        <v>233693023</v>
      </c>
      <c r="F4" t="s">
        <v>17</v>
      </c>
      <c r="G4" s="8" t="s">
        <v>18</v>
      </c>
      <c r="H4" t="s">
        <v>19</v>
      </c>
      <c r="I4" s="8" t="s">
        <v>20</v>
      </c>
      <c r="J4" s="9" t="s">
        <v>21</v>
      </c>
      <c r="K4" s="9" t="s">
        <v>22</v>
      </c>
      <c r="L4" s="10">
        <v>0.18179999999999999</v>
      </c>
      <c r="M4" s="9">
        <v>110</v>
      </c>
      <c r="N4" s="10">
        <v>0.36199999999999999</v>
      </c>
      <c r="O4" s="10">
        <v>0.38300000000000001</v>
      </c>
      <c r="P4" s="10">
        <v>0.377</v>
      </c>
      <c r="Q4" s="10">
        <v>0.47599999999999998</v>
      </c>
      <c r="R4" s="10">
        <v>0.224</v>
      </c>
    </row>
    <row r="5" spans="1:18" x14ac:dyDescent="0.35">
      <c r="A5" t="s">
        <v>23</v>
      </c>
      <c r="B5" s="8">
        <v>2</v>
      </c>
      <c r="C5" t="s">
        <v>24</v>
      </c>
      <c r="D5" s="8">
        <v>234601965</v>
      </c>
      <c r="E5" s="8">
        <f t="shared" si="0"/>
        <v>233693319</v>
      </c>
      <c r="F5" t="s">
        <v>25</v>
      </c>
      <c r="G5" s="8" t="s">
        <v>26</v>
      </c>
      <c r="H5" t="s">
        <v>27</v>
      </c>
      <c r="I5" s="8" t="s">
        <v>20</v>
      </c>
      <c r="J5" s="9" t="s">
        <v>28</v>
      </c>
      <c r="K5" s="9" t="s">
        <v>22</v>
      </c>
      <c r="L5" s="10">
        <v>0.18179999999999999</v>
      </c>
      <c r="M5" s="9">
        <v>110</v>
      </c>
      <c r="N5" s="10">
        <v>0.34300000000000003</v>
      </c>
      <c r="O5" s="10">
        <v>0.33300000000000002</v>
      </c>
      <c r="P5" s="10">
        <v>0.36799999999999999</v>
      </c>
      <c r="Q5" s="10">
        <v>0.46700000000000003</v>
      </c>
      <c r="R5" s="10">
        <v>0.224</v>
      </c>
    </row>
    <row r="6" spans="1:18" x14ac:dyDescent="0.35">
      <c r="A6" s="7"/>
      <c r="B6" s="8">
        <v>2</v>
      </c>
      <c r="C6" t="s">
        <v>29</v>
      </c>
      <c r="D6" s="8">
        <v>234602191</v>
      </c>
      <c r="E6" s="8">
        <f t="shared" si="0"/>
        <v>233693545</v>
      </c>
      <c r="F6" t="s">
        <v>30</v>
      </c>
      <c r="G6" s="8" t="s">
        <v>31</v>
      </c>
      <c r="H6" t="s">
        <v>32</v>
      </c>
      <c r="I6" s="8" t="s">
        <v>20</v>
      </c>
      <c r="J6" s="9" t="s">
        <v>28</v>
      </c>
      <c r="K6" s="9" t="s">
        <v>22</v>
      </c>
      <c r="L6" s="10">
        <v>0.1636</v>
      </c>
      <c r="M6" s="9">
        <v>110</v>
      </c>
      <c r="N6" s="10">
        <v>0.27800000000000002</v>
      </c>
      <c r="O6" s="10">
        <v>0.31</v>
      </c>
      <c r="P6" s="10">
        <v>0.23899999999999999</v>
      </c>
      <c r="Q6" s="10">
        <v>0.41799999999999998</v>
      </c>
      <c r="R6" s="10">
        <v>0.19600000000000001</v>
      </c>
    </row>
    <row r="7" spans="1:18" x14ac:dyDescent="0.35">
      <c r="A7" s="7"/>
      <c r="B7" s="8">
        <v>2</v>
      </c>
      <c r="C7" t="s">
        <v>33</v>
      </c>
      <c r="D7" s="8">
        <v>234602202</v>
      </c>
      <c r="E7" s="8">
        <f t="shared" si="0"/>
        <v>233693556</v>
      </c>
      <c r="F7" t="s">
        <v>34</v>
      </c>
      <c r="G7" s="8" t="s">
        <v>35</v>
      </c>
      <c r="H7" t="s">
        <v>36</v>
      </c>
      <c r="I7" s="8" t="s">
        <v>20</v>
      </c>
      <c r="J7" s="9" t="s">
        <v>21</v>
      </c>
      <c r="K7" s="9" t="s">
        <v>22</v>
      </c>
      <c r="L7" s="10">
        <v>0.17269999999999999</v>
      </c>
      <c r="M7" s="9">
        <v>110</v>
      </c>
      <c r="N7" s="10">
        <v>0.32500000000000001</v>
      </c>
      <c r="O7" s="10">
        <v>0.33300000000000002</v>
      </c>
      <c r="P7" s="10">
        <v>0.30199999999999999</v>
      </c>
      <c r="Q7" s="10">
        <v>0.46700000000000003</v>
      </c>
      <c r="R7" s="10">
        <v>0.224</v>
      </c>
    </row>
    <row r="8" spans="1:18" x14ac:dyDescent="0.35">
      <c r="A8" s="7"/>
      <c r="B8" s="8">
        <v>2</v>
      </c>
      <c r="C8" t="s">
        <v>37</v>
      </c>
      <c r="D8" s="8">
        <v>234602277</v>
      </c>
      <c r="E8" s="8">
        <f t="shared" si="0"/>
        <v>233693631</v>
      </c>
      <c r="F8" t="s">
        <v>37</v>
      </c>
      <c r="G8" s="8" t="s">
        <v>38</v>
      </c>
      <c r="H8" t="s">
        <v>39</v>
      </c>
      <c r="I8" s="8" t="s">
        <v>40</v>
      </c>
      <c r="J8" s="9" t="s">
        <v>22</v>
      </c>
      <c r="K8" s="9" t="s">
        <v>21</v>
      </c>
      <c r="L8" s="10">
        <v>1.8180000000000002E-2</v>
      </c>
      <c r="M8" s="9">
        <v>110</v>
      </c>
      <c r="N8" s="10">
        <v>6.5000000000000002E-2</v>
      </c>
      <c r="O8" s="10">
        <v>2.3E-2</v>
      </c>
      <c r="P8" s="10">
        <v>0.129</v>
      </c>
      <c r="Q8" s="10">
        <v>4.9000000000000002E-2</v>
      </c>
      <c r="R8" s="10">
        <v>2.8000000000000001E-2</v>
      </c>
    </row>
    <row r="9" spans="1:18" x14ac:dyDescent="0.35">
      <c r="A9" s="7"/>
      <c r="B9" s="8">
        <v>2</v>
      </c>
      <c r="C9" t="s">
        <v>41</v>
      </c>
      <c r="D9" s="8">
        <v>234627914</v>
      </c>
      <c r="E9" s="8">
        <f t="shared" si="0"/>
        <v>233719268</v>
      </c>
      <c r="F9" t="s">
        <v>42</v>
      </c>
      <c r="G9" s="8" t="s">
        <v>43</v>
      </c>
      <c r="H9" t="s">
        <v>44</v>
      </c>
      <c r="I9" s="8" t="s">
        <v>45</v>
      </c>
      <c r="J9" s="9" t="s">
        <v>28</v>
      </c>
      <c r="K9" s="9" t="s">
        <v>22</v>
      </c>
      <c r="L9" s="10">
        <v>0.1389</v>
      </c>
      <c r="M9" s="9">
        <v>108</v>
      </c>
      <c r="N9" s="10">
        <v>0.13100000000000001</v>
      </c>
      <c r="O9" s="10">
        <v>6.6000000000000003E-2</v>
      </c>
      <c r="P9" s="10">
        <v>7.3999999999999996E-2</v>
      </c>
      <c r="Q9" s="10">
        <v>0.20200000000000001</v>
      </c>
      <c r="R9" s="10">
        <v>0.22900000000000001</v>
      </c>
    </row>
    <row r="10" spans="1:18" x14ac:dyDescent="0.35">
      <c r="A10" s="7"/>
      <c r="B10" s="8">
        <v>2</v>
      </c>
      <c r="C10" t="s">
        <v>46</v>
      </c>
      <c r="D10" s="8">
        <v>234627937</v>
      </c>
      <c r="E10" s="8">
        <f t="shared" si="0"/>
        <v>233719291</v>
      </c>
      <c r="F10" t="s">
        <v>47</v>
      </c>
      <c r="G10" s="8" t="s">
        <v>48</v>
      </c>
      <c r="H10" t="s">
        <v>49</v>
      </c>
      <c r="I10" s="8" t="s">
        <v>50</v>
      </c>
      <c r="J10" s="9" t="s">
        <v>22</v>
      </c>
      <c r="K10" s="9" t="s">
        <v>28</v>
      </c>
      <c r="L10" s="10">
        <v>5.4550000000000001E-2</v>
      </c>
      <c r="M10" s="9">
        <v>110</v>
      </c>
      <c r="N10" s="10">
        <v>9.1999999999999998E-2</v>
      </c>
      <c r="O10" s="10">
        <v>0.186</v>
      </c>
      <c r="P10" s="10">
        <v>2.3E-2</v>
      </c>
      <c r="Q10" s="10">
        <v>0.14399999999999999</v>
      </c>
      <c r="R10" s="10">
        <v>2.5999999999999999E-2</v>
      </c>
    </row>
    <row r="11" spans="1:18" x14ac:dyDescent="0.35">
      <c r="A11" s="7"/>
      <c r="B11" s="8">
        <v>2</v>
      </c>
      <c r="C11" t="s">
        <v>51</v>
      </c>
      <c r="D11" s="8">
        <v>234627992</v>
      </c>
      <c r="E11" s="8">
        <f t="shared" si="0"/>
        <v>233719346</v>
      </c>
      <c r="F11" t="s">
        <v>52</v>
      </c>
      <c r="G11" s="8" t="s">
        <v>53</v>
      </c>
      <c r="H11" t="s">
        <v>54</v>
      </c>
      <c r="I11" s="8" t="s">
        <v>55</v>
      </c>
      <c r="J11" s="9" t="s">
        <v>56</v>
      </c>
      <c r="K11" s="9" t="s">
        <v>22</v>
      </c>
      <c r="L11" s="10">
        <v>9.0910000000000001E-3</v>
      </c>
      <c r="M11" s="9">
        <v>110</v>
      </c>
      <c r="N11" s="10">
        <v>2.4E-2</v>
      </c>
      <c r="O11" s="10">
        <v>1E-3</v>
      </c>
      <c r="P11" s="10">
        <v>8.5999999999999993E-2</v>
      </c>
      <c r="Q11" s="11">
        <v>0</v>
      </c>
      <c r="R11" s="9">
        <v>0</v>
      </c>
    </row>
    <row r="12" spans="1:18" x14ac:dyDescent="0.35">
      <c r="A12" s="7"/>
      <c r="B12" s="8">
        <v>2</v>
      </c>
      <c r="C12" t="s">
        <v>57</v>
      </c>
      <c r="D12" s="8">
        <v>234637803</v>
      </c>
      <c r="E12" s="8">
        <f t="shared" si="0"/>
        <v>233729157</v>
      </c>
      <c r="F12" t="s">
        <v>58</v>
      </c>
      <c r="G12" s="8" t="s">
        <v>59</v>
      </c>
      <c r="H12" t="s">
        <v>60</v>
      </c>
      <c r="I12" s="8" t="s">
        <v>61</v>
      </c>
      <c r="J12" s="9" t="s">
        <v>28</v>
      </c>
      <c r="K12" s="9" t="s">
        <v>22</v>
      </c>
      <c r="L12" s="10">
        <v>0.39810000000000001</v>
      </c>
      <c r="M12" s="9">
        <v>108</v>
      </c>
      <c r="N12" s="10">
        <v>0.53500000000000003</v>
      </c>
      <c r="O12" s="10">
        <v>0.41499999999999998</v>
      </c>
      <c r="P12" s="10">
        <v>0.69699999999999995</v>
      </c>
      <c r="Q12" s="10">
        <v>0.64200000000000002</v>
      </c>
      <c r="R12" s="10">
        <v>0.35499999999999998</v>
      </c>
    </row>
    <row r="13" spans="1:18" x14ac:dyDescent="0.35">
      <c r="A13" s="7"/>
      <c r="B13" s="8">
        <v>2</v>
      </c>
      <c r="C13" t="s">
        <v>62</v>
      </c>
      <c r="D13" s="8">
        <v>234638005</v>
      </c>
      <c r="E13" s="8">
        <f t="shared" si="0"/>
        <v>233729359</v>
      </c>
      <c r="F13" t="s">
        <v>63</v>
      </c>
      <c r="G13" s="8" t="s">
        <v>64</v>
      </c>
      <c r="H13" t="s">
        <v>65</v>
      </c>
      <c r="I13" s="8" t="s">
        <v>66</v>
      </c>
      <c r="J13" s="9" t="s">
        <v>22</v>
      </c>
      <c r="K13" s="9" t="s">
        <v>28</v>
      </c>
      <c r="L13" s="10">
        <v>9.0910000000000001E-3</v>
      </c>
      <c r="M13" s="9">
        <v>110</v>
      </c>
      <c r="N13" s="10">
        <v>6.0000000000000001E-3</v>
      </c>
      <c r="O13" s="11">
        <v>0</v>
      </c>
      <c r="P13" s="10">
        <v>2.1999999999999999E-2</v>
      </c>
      <c r="Q13" s="9">
        <v>0</v>
      </c>
      <c r="R13" s="9">
        <v>0</v>
      </c>
    </row>
    <row r="14" spans="1:18" x14ac:dyDescent="0.35">
      <c r="A14" s="7"/>
      <c r="B14" s="8">
        <v>2</v>
      </c>
      <c r="C14" t="s">
        <v>67</v>
      </c>
      <c r="D14" s="8">
        <v>234638114</v>
      </c>
      <c r="E14" s="8">
        <f t="shared" si="0"/>
        <v>233729468</v>
      </c>
      <c r="F14" t="s">
        <v>68</v>
      </c>
      <c r="G14" s="8" t="s">
        <v>69</v>
      </c>
      <c r="H14" t="s">
        <v>70</v>
      </c>
      <c r="I14" s="8" t="s">
        <v>71</v>
      </c>
      <c r="J14" s="9" t="s">
        <v>22</v>
      </c>
      <c r="K14" s="9" t="s">
        <v>28</v>
      </c>
      <c r="L14" s="10">
        <v>9.0910000000000001E-3</v>
      </c>
      <c r="M14" s="9">
        <v>110</v>
      </c>
      <c r="N14" s="10">
        <v>7.0000000000000001E-3</v>
      </c>
      <c r="O14" s="11">
        <v>0</v>
      </c>
      <c r="P14" s="10">
        <v>2.7E-2</v>
      </c>
      <c r="Q14" s="11">
        <v>0</v>
      </c>
      <c r="R14" s="9">
        <v>0</v>
      </c>
    </row>
    <row r="15" spans="1:18" x14ac:dyDescent="0.35">
      <c r="A15" s="7"/>
      <c r="B15" s="8">
        <v>2</v>
      </c>
      <c r="C15" t="s">
        <v>72</v>
      </c>
      <c r="D15" s="8">
        <v>234638282</v>
      </c>
      <c r="E15" s="8">
        <f t="shared" si="0"/>
        <v>233729636</v>
      </c>
      <c r="F15" t="s">
        <v>73</v>
      </c>
      <c r="G15" s="8" t="s">
        <v>74</v>
      </c>
      <c r="H15" t="s">
        <v>75</v>
      </c>
      <c r="I15" s="8" t="s">
        <v>76</v>
      </c>
      <c r="J15" s="9" t="s">
        <v>77</v>
      </c>
      <c r="K15" s="9" t="s">
        <v>78</v>
      </c>
      <c r="L15" s="10">
        <v>9.0910000000000001E-3</v>
      </c>
      <c r="M15" s="9">
        <v>110</v>
      </c>
      <c r="N15" s="10">
        <v>6.0000000000000001E-3</v>
      </c>
      <c r="O15" s="11">
        <v>0</v>
      </c>
      <c r="P15" s="10">
        <v>2.3E-2</v>
      </c>
      <c r="Q15" s="9">
        <v>0</v>
      </c>
      <c r="R15" s="9">
        <v>0</v>
      </c>
    </row>
    <row r="16" spans="1:18" x14ac:dyDescent="0.35">
      <c r="A16" s="12"/>
      <c r="B16" s="13">
        <v>2</v>
      </c>
      <c r="C16" s="14" t="s">
        <v>79</v>
      </c>
      <c r="D16" s="13">
        <v>234638580</v>
      </c>
      <c r="E16" s="13">
        <f t="shared" si="0"/>
        <v>233729934</v>
      </c>
      <c r="F16" s="14" t="s">
        <v>80</v>
      </c>
      <c r="G16" s="13" t="s">
        <v>81</v>
      </c>
      <c r="H16" s="14" t="s">
        <v>82</v>
      </c>
      <c r="I16" s="13" t="s">
        <v>83</v>
      </c>
      <c r="J16" s="15" t="s">
        <v>28</v>
      </c>
      <c r="K16" s="15" t="s">
        <v>22</v>
      </c>
      <c r="L16" s="16">
        <v>9.0910000000000001E-3</v>
      </c>
      <c r="M16" s="15">
        <v>110</v>
      </c>
      <c r="N16" s="16">
        <v>2.4E-2</v>
      </c>
      <c r="O16" s="16">
        <v>2.4E-2</v>
      </c>
      <c r="P16" s="16">
        <v>5.1999999999999998E-2</v>
      </c>
      <c r="Q16" s="16">
        <v>1.6376451077943614E-2</v>
      </c>
      <c r="R16" s="16">
        <v>3.0000000000000001E-3</v>
      </c>
    </row>
    <row r="17" spans="1:24" x14ac:dyDescent="0.35">
      <c r="A17" s="7" t="s">
        <v>84</v>
      </c>
      <c r="B17" s="8">
        <v>4</v>
      </c>
      <c r="C17" t="s">
        <v>85</v>
      </c>
      <c r="D17" s="8">
        <v>69512835</v>
      </c>
      <c r="E17" s="8">
        <f t="shared" ref="E17:E26" si="1">D17-865718</f>
        <v>68647117</v>
      </c>
      <c r="F17" t="s">
        <v>86</v>
      </c>
      <c r="G17" s="8" t="s">
        <v>87</v>
      </c>
      <c r="H17" t="s">
        <v>88</v>
      </c>
      <c r="I17" s="8" t="s">
        <v>89</v>
      </c>
      <c r="J17" s="9" t="s">
        <v>28</v>
      </c>
      <c r="K17" s="9" t="s">
        <v>22</v>
      </c>
      <c r="L17" s="10">
        <v>4.5449999999999997E-2</v>
      </c>
      <c r="M17" s="9">
        <v>110</v>
      </c>
      <c r="N17" s="10">
        <v>1.17726711014119E-2</v>
      </c>
      <c r="O17" s="11">
        <v>0</v>
      </c>
      <c r="P17" s="10">
        <v>4.3999999999999997E-2</v>
      </c>
      <c r="Q17" s="11">
        <v>0</v>
      </c>
      <c r="R17" s="11">
        <v>0</v>
      </c>
    </row>
    <row r="18" spans="1:24" x14ac:dyDescent="0.35">
      <c r="A18" t="s">
        <v>90</v>
      </c>
      <c r="B18" s="8">
        <v>4</v>
      </c>
      <c r="C18" t="s">
        <v>91</v>
      </c>
      <c r="D18" s="8">
        <v>69533802</v>
      </c>
      <c r="E18" s="8">
        <f t="shared" si="1"/>
        <v>68668084</v>
      </c>
      <c r="F18" t="s">
        <v>92</v>
      </c>
      <c r="G18" s="8" t="s">
        <v>93</v>
      </c>
      <c r="H18" t="s">
        <v>94</v>
      </c>
      <c r="I18" s="8" t="s">
        <v>89</v>
      </c>
      <c r="J18" s="9" t="s">
        <v>21</v>
      </c>
      <c r="K18" s="9" t="s">
        <v>22</v>
      </c>
      <c r="L18" s="10">
        <v>2.7269999999999999E-2</v>
      </c>
      <c r="M18" s="9">
        <v>110</v>
      </c>
      <c r="N18" s="10">
        <v>2E-3</v>
      </c>
      <c r="O18" s="11">
        <v>0</v>
      </c>
      <c r="P18" s="10">
        <v>8.0000000000000002E-3</v>
      </c>
      <c r="Q18" s="11">
        <v>0</v>
      </c>
      <c r="R18" s="9">
        <v>0</v>
      </c>
    </row>
    <row r="19" spans="1:24" x14ac:dyDescent="0.35">
      <c r="A19" s="7"/>
      <c r="B19" s="8">
        <v>4</v>
      </c>
      <c r="C19" t="s">
        <v>95</v>
      </c>
      <c r="D19" s="8">
        <v>69535828</v>
      </c>
      <c r="E19" s="8">
        <f t="shared" si="1"/>
        <v>68670110</v>
      </c>
      <c r="F19" t="s">
        <v>96</v>
      </c>
      <c r="G19" s="8" t="s">
        <v>97</v>
      </c>
      <c r="H19" t="s">
        <v>98</v>
      </c>
      <c r="I19" s="8" t="s">
        <v>99</v>
      </c>
      <c r="J19" s="9" t="s">
        <v>28</v>
      </c>
      <c r="K19" s="9" t="s">
        <v>22</v>
      </c>
      <c r="L19" s="10">
        <v>2.7269999999999999E-2</v>
      </c>
      <c r="M19" s="9">
        <v>110</v>
      </c>
      <c r="N19" s="10">
        <v>7.0000000000000001E-3</v>
      </c>
      <c r="O19" s="11">
        <v>0</v>
      </c>
      <c r="P19" s="10">
        <v>2.5999999999999999E-2</v>
      </c>
      <c r="Q19" s="11">
        <v>0</v>
      </c>
      <c r="R19" s="9">
        <v>0</v>
      </c>
    </row>
    <row r="20" spans="1:24" x14ac:dyDescent="0.35">
      <c r="A20" s="12"/>
      <c r="B20" s="13">
        <v>4</v>
      </c>
      <c r="C20" s="14" t="s">
        <v>100</v>
      </c>
      <c r="D20" s="13">
        <v>69536084</v>
      </c>
      <c r="E20" s="13">
        <f t="shared" si="1"/>
        <v>68670366</v>
      </c>
      <c r="F20" s="14" t="s">
        <v>101</v>
      </c>
      <c r="G20" s="13" t="s">
        <v>102</v>
      </c>
      <c r="H20" s="14" t="s">
        <v>103</v>
      </c>
      <c r="I20" s="13" t="s">
        <v>104</v>
      </c>
      <c r="J20" s="15" t="s">
        <v>21</v>
      </c>
      <c r="K20" s="15" t="s">
        <v>22</v>
      </c>
      <c r="L20" s="16">
        <v>0.48180000000000001</v>
      </c>
      <c r="M20" s="15">
        <v>110</v>
      </c>
      <c r="N20" s="16">
        <v>0.54700000000000004</v>
      </c>
      <c r="O20" s="16">
        <v>0.48699999999999999</v>
      </c>
      <c r="P20" s="16">
        <v>0.60199999999999998</v>
      </c>
      <c r="Q20" s="16">
        <v>0.45900000000000002</v>
      </c>
      <c r="R20" s="16">
        <v>0.57699999999999996</v>
      </c>
    </row>
    <row r="21" spans="1:24" x14ac:dyDescent="0.35">
      <c r="A21" s="7" t="s">
        <v>105</v>
      </c>
      <c r="B21" s="8">
        <v>4</v>
      </c>
      <c r="C21" t="s">
        <v>106</v>
      </c>
      <c r="D21" s="8">
        <v>69681746</v>
      </c>
      <c r="E21" s="8">
        <f t="shared" si="1"/>
        <v>68816028</v>
      </c>
      <c r="F21" t="s">
        <v>107</v>
      </c>
      <c r="G21" s="8" t="s">
        <v>108</v>
      </c>
      <c r="H21" t="s">
        <v>109</v>
      </c>
      <c r="I21" s="8" t="s">
        <v>89</v>
      </c>
      <c r="J21" s="9" t="s">
        <v>22</v>
      </c>
      <c r="K21" s="9" t="s">
        <v>28</v>
      </c>
      <c r="L21" s="10">
        <v>4.5449999999999997E-2</v>
      </c>
      <c r="M21" s="9">
        <v>110</v>
      </c>
      <c r="N21" s="10">
        <v>1.6E-2</v>
      </c>
      <c r="O21" s="11">
        <v>0</v>
      </c>
      <c r="P21" s="10">
        <v>5.8000000000000003E-2</v>
      </c>
      <c r="Q21" s="11">
        <v>0</v>
      </c>
      <c r="R21" s="11">
        <v>0</v>
      </c>
    </row>
    <row r="22" spans="1:24" x14ac:dyDescent="0.35">
      <c r="A22" t="s">
        <v>110</v>
      </c>
      <c r="B22" s="8">
        <v>4</v>
      </c>
      <c r="C22" t="s">
        <v>111</v>
      </c>
      <c r="D22" s="8">
        <v>69687987</v>
      </c>
      <c r="E22" s="8">
        <f t="shared" si="1"/>
        <v>68822269</v>
      </c>
      <c r="F22" t="s">
        <v>112</v>
      </c>
      <c r="G22" s="8" t="s">
        <v>108</v>
      </c>
      <c r="H22" t="s">
        <v>113</v>
      </c>
      <c r="I22" s="8" t="s">
        <v>76</v>
      </c>
      <c r="J22" s="9" t="s">
        <v>21</v>
      </c>
      <c r="K22" s="9" t="s">
        <v>22</v>
      </c>
      <c r="L22" s="10">
        <v>0.26850000000000002</v>
      </c>
      <c r="M22" s="9">
        <v>108</v>
      </c>
      <c r="N22" s="10">
        <v>0.151</v>
      </c>
      <c r="O22" s="10">
        <v>2E-3</v>
      </c>
      <c r="P22" s="10">
        <v>0.442</v>
      </c>
      <c r="Q22" s="10">
        <v>2.7E-2</v>
      </c>
      <c r="R22" s="10">
        <v>8.5295252798147439E-2</v>
      </c>
    </row>
    <row r="23" spans="1:24" x14ac:dyDescent="0.35">
      <c r="A23" s="12"/>
      <c r="B23" s="13">
        <v>4</v>
      </c>
      <c r="C23" s="14" t="s">
        <v>114</v>
      </c>
      <c r="D23" s="13">
        <v>69696430</v>
      </c>
      <c r="E23" s="13">
        <f t="shared" si="1"/>
        <v>68830712</v>
      </c>
      <c r="F23" s="14" t="s">
        <v>115</v>
      </c>
      <c r="G23" s="13" t="s">
        <v>108</v>
      </c>
      <c r="H23" s="14" t="s">
        <v>116</v>
      </c>
      <c r="I23" s="13" t="s">
        <v>89</v>
      </c>
      <c r="J23" s="15" t="s">
        <v>22</v>
      </c>
      <c r="K23" s="15" t="s">
        <v>28</v>
      </c>
      <c r="L23" s="16">
        <v>9.0910000000000001E-3</v>
      </c>
      <c r="M23" s="15">
        <v>110</v>
      </c>
      <c r="N23" s="16">
        <v>1E-3</v>
      </c>
      <c r="O23" s="17">
        <v>1E-3</v>
      </c>
      <c r="P23" s="17">
        <v>0</v>
      </c>
      <c r="Q23" s="16">
        <v>1.034340091021928E-3</v>
      </c>
      <c r="R23" s="15">
        <v>0</v>
      </c>
    </row>
    <row r="24" spans="1:24" x14ac:dyDescent="0.35">
      <c r="A24" s="7" t="s">
        <v>117</v>
      </c>
      <c r="B24" s="8">
        <v>4</v>
      </c>
      <c r="C24" t="s">
        <v>118</v>
      </c>
      <c r="D24" s="8">
        <v>69962449</v>
      </c>
      <c r="E24" s="8">
        <f t="shared" si="1"/>
        <v>69096731</v>
      </c>
      <c r="F24" t="s">
        <v>119</v>
      </c>
      <c r="G24" s="8" t="s">
        <v>108</v>
      </c>
      <c r="H24" t="s">
        <v>120</v>
      </c>
      <c r="I24" s="8" t="s">
        <v>121</v>
      </c>
      <c r="J24" s="9" t="s">
        <v>22</v>
      </c>
      <c r="K24" s="9" t="s">
        <v>21</v>
      </c>
      <c r="L24" s="10">
        <v>1.8180000000000002E-2</v>
      </c>
      <c r="M24" s="9">
        <v>110</v>
      </c>
      <c r="N24" s="10">
        <v>0.03</v>
      </c>
      <c r="O24" s="10">
        <v>4.0000000000000001E-3</v>
      </c>
      <c r="P24" s="10">
        <v>1E-3</v>
      </c>
      <c r="Q24" s="10">
        <v>7.0000000000000001E-3</v>
      </c>
      <c r="R24" s="10">
        <v>0.13200000000000001</v>
      </c>
    </row>
    <row r="25" spans="1:24" x14ac:dyDescent="0.35">
      <c r="A25" t="s">
        <v>110</v>
      </c>
      <c r="B25" s="8">
        <v>4</v>
      </c>
      <c r="C25" t="s">
        <v>122</v>
      </c>
      <c r="D25" s="8">
        <v>69962559</v>
      </c>
      <c r="E25" s="8">
        <f t="shared" si="1"/>
        <v>69096841</v>
      </c>
      <c r="F25" t="s">
        <v>123</v>
      </c>
      <c r="G25" s="8" t="s">
        <v>108</v>
      </c>
      <c r="H25" t="s">
        <v>124</v>
      </c>
      <c r="I25" s="8" t="s">
        <v>99</v>
      </c>
      <c r="J25" s="9" t="s">
        <v>56</v>
      </c>
      <c r="K25" s="9" t="s">
        <v>22</v>
      </c>
      <c r="L25" s="10">
        <v>9.0910000000000001E-3</v>
      </c>
      <c r="M25" s="9">
        <v>110</v>
      </c>
      <c r="N25" s="10">
        <v>3.0000000000000001E-3</v>
      </c>
      <c r="O25" s="11">
        <v>0</v>
      </c>
      <c r="P25" s="10">
        <v>8.0000000000000002E-3</v>
      </c>
      <c r="Q25" s="11">
        <v>0</v>
      </c>
      <c r="R25" s="9">
        <v>0</v>
      </c>
    </row>
    <row r="26" spans="1:24" ht="15.5" x14ac:dyDescent="0.35">
      <c r="A26" s="18"/>
      <c r="B26" s="19">
        <v>4</v>
      </c>
      <c r="C26" s="20" t="s">
        <v>125</v>
      </c>
      <c r="D26" s="19">
        <v>69962610</v>
      </c>
      <c r="E26" s="19">
        <f t="shared" si="1"/>
        <v>69096892</v>
      </c>
      <c r="F26" s="20" t="s">
        <v>126</v>
      </c>
      <c r="G26" s="19" t="s">
        <v>108</v>
      </c>
      <c r="H26" s="20" t="s">
        <v>127</v>
      </c>
      <c r="I26" s="19" t="s">
        <v>121</v>
      </c>
      <c r="J26" s="21" t="s">
        <v>28</v>
      </c>
      <c r="K26" s="21" t="s">
        <v>22</v>
      </c>
      <c r="L26" s="22">
        <v>0.13639999999999999</v>
      </c>
      <c r="M26" s="21">
        <v>110</v>
      </c>
      <c r="N26" s="22">
        <v>0.13400000000000001</v>
      </c>
      <c r="O26" s="22">
        <v>0.191</v>
      </c>
      <c r="P26" s="22">
        <v>7.4999999999999997E-2</v>
      </c>
      <c r="Q26" s="22">
        <v>0.14599999999999999</v>
      </c>
      <c r="R26" s="22">
        <v>0.17100000000000001</v>
      </c>
      <c r="S26" s="20"/>
      <c r="T26" s="23" t="s">
        <v>128</v>
      </c>
      <c r="U26" s="20"/>
      <c r="V26" s="20"/>
      <c r="W26" s="20"/>
      <c r="X26" s="20"/>
    </row>
    <row r="27" spans="1:24" x14ac:dyDescent="0.35">
      <c r="A27" s="7"/>
      <c r="B27" s="13">
        <v>4</v>
      </c>
      <c r="C27" s="14" t="s">
        <v>129</v>
      </c>
      <c r="D27" s="13">
        <v>69962774</v>
      </c>
      <c r="E27" s="13">
        <f>D27-865718</f>
        <v>69097056</v>
      </c>
      <c r="F27" s="14" t="s">
        <v>130</v>
      </c>
      <c r="G27" s="13" t="s">
        <v>108</v>
      </c>
      <c r="H27" s="14" t="s">
        <v>131</v>
      </c>
      <c r="I27" s="13" t="s">
        <v>99</v>
      </c>
      <c r="J27" s="15" t="s">
        <v>22</v>
      </c>
      <c r="K27" s="15" t="s">
        <v>28</v>
      </c>
      <c r="L27" s="16">
        <v>2.7269999999999999E-2</v>
      </c>
      <c r="M27" s="15">
        <v>110</v>
      </c>
      <c r="N27" s="16">
        <v>8.0000000000000002E-3</v>
      </c>
      <c r="O27" s="17">
        <v>0</v>
      </c>
      <c r="P27" s="16">
        <v>0.03</v>
      </c>
      <c r="Q27" s="17">
        <v>0</v>
      </c>
      <c r="R27" s="15">
        <v>0</v>
      </c>
    </row>
    <row r="28" spans="1:24" x14ac:dyDescent="0.35">
      <c r="A28" s="24" t="s">
        <v>132</v>
      </c>
      <c r="B28" s="8">
        <v>4</v>
      </c>
      <c r="C28" t="s">
        <v>133</v>
      </c>
      <c r="D28" s="8">
        <v>70361053</v>
      </c>
      <c r="E28" s="8">
        <f>D28-865718</f>
        <v>69495335</v>
      </c>
      <c r="F28" t="s">
        <v>134</v>
      </c>
      <c r="G28" s="8" t="s">
        <v>108</v>
      </c>
      <c r="H28" t="s">
        <v>135</v>
      </c>
      <c r="I28" s="8" t="s">
        <v>89</v>
      </c>
      <c r="J28" s="9" t="s">
        <v>22</v>
      </c>
      <c r="K28" s="9" t="s">
        <v>28</v>
      </c>
      <c r="L28" s="10">
        <v>9.0910000000000001E-3</v>
      </c>
      <c r="M28" s="9">
        <v>110</v>
      </c>
      <c r="N28" s="10">
        <v>4.0000000000000001E-3</v>
      </c>
      <c r="O28" s="11">
        <v>0</v>
      </c>
      <c r="P28" s="11">
        <v>0</v>
      </c>
      <c r="Q28" s="10">
        <v>1.7999999999999999E-2</v>
      </c>
      <c r="R28" s="9">
        <v>0</v>
      </c>
    </row>
    <row r="29" spans="1:24" x14ac:dyDescent="0.35">
      <c r="A29" s="14" t="s">
        <v>110</v>
      </c>
      <c r="B29" s="13">
        <v>4</v>
      </c>
      <c r="C29" s="14" t="s">
        <v>136</v>
      </c>
      <c r="D29" s="13">
        <v>70391429</v>
      </c>
      <c r="E29" s="13">
        <f>D29-865718</f>
        <v>69525711</v>
      </c>
      <c r="F29" s="14" t="s">
        <v>137</v>
      </c>
      <c r="G29" s="13" t="s">
        <v>108</v>
      </c>
      <c r="H29" s="14" t="s">
        <v>138</v>
      </c>
      <c r="I29" s="13" t="s">
        <v>89</v>
      </c>
      <c r="J29" s="15" t="s">
        <v>22</v>
      </c>
      <c r="K29" s="15" t="s">
        <v>28</v>
      </c>
      <c r="L29" s="16">
        <v>0.31819999999999998</v>
      </c>
      <c r="M29" s="15">
        <v>110</v>
      </c>
      <c r="N29" s="16">
        <v>0.32300000000000001</v>
      </c>
      <c r="O29" s="16">
        <v>0.36899999999999999</v>
      </c>
      <c r="P29" s="16">
        <v>0.34599999999999997</v>
      </c>
      <c r="Q29" s="16">
        <v>0.309</v>
      </c>
      <c r="R29" s="16">
        <v>0.25600000000000001</v>
      </c>
    </row>
    <row r="30" spans="1:24" ht="15.5" x14ac:dyDescent="0.35">
      <c r="A30" s="18" t="s">
        <v>139</v>
      </c>
      <c r="B30" s="19">
        <v>4</v>
      </c>
      <c r="C30" s="20" t="s">
        <v>140</v>
      </c>
      <c r="D30" s="19">
        <v>89052323</v>
      </c>
      <c r="E30" s="19">
        <f t="shared" ref="E30" si="2">D30-921152</f>
        <v>88131171</v>
      </c>
      <c r="F30" s="20" t="s">
        <v>141</v>
      </c>
      <c r="G30" s="19" t="s">
        <v>142</v>
      </c>
      <c r="H30" s="20" t="s">
        <v>143</v>
      </c>
      <c r="I30" s="19" t="s">
        <v>144</v>
      </c>
      <c r="J30" s="21" t="s">
        <v>22</v>
      </c>
      <c r="K30" s="21" t="s">
        <v>21</v>
      </c>
      <c r="L30" s="22">
        <v>0.19089999999999999</v>
      </c>
      <c r="M30" s="21">
        <v>110</v>
      </c>
      <c r="N30" s="22">
        <v>0.11899999999999999</v>
      </c>
      <c r="O30" s="22">
        <v>9.4E-2</v>
      </c>
      <c r="P30" s="22">
        <v>1.2999999999999999E-2</v>
      </c>
      <c r="Q30" s="22">
        <v>9.7000000000000003E-2</v>
      </c>
      <c r="R30" s="22">
        <v>0.29099999999999998</v>
      </c>
      <c r="S30" s="20"/>
      <c r="T30" s="23" t="s">
        <v>128</v>
      </c>
      <c r="U30" s="20"/>
      <c r="V30" s="20"/>
      <c r="W30" s="20"/>
      <c r="X30" s="20"/>
    </row>
    <row r="31" spans="1:24" x14ac:dyDescent="0.35">
      <c r="A31" s="14" t="s">
        <v>145</v>
      </c>
      <c r="B31" s="13">
        <v>4</v>
      </c>
      <c r="C31" s="14" t="s">
        <v>146</v>
      </c>
      <c r="D31" s="13">
        <v>89061114</v>
      </c>
      <c r="E31" s="13">
        <f>D31-921152</f>
        <v>88139962</v>
      </c>
      <c r="F31" s="14" t="s">
        <v>147</v>
      </c>
      <c r="G31" s="13" t="s">
        <v>148</v>
      </c>
      <c r="H31" s="14" t="s">
        <v>149</v>
      </c>
      <c r="I31" s="13" t="s">
        <v>144</v>
      </c>
      <c r="J31" s="15" t="s">
        <v>22</v>
      </c>
      <c r="K31" s="15" t="s">
        <v>28</v>
      </c>
      <c r="L31" s="16">
        <v>0.23150000000000001</v>
      </c>
      <c r="M31" s="15">
        <v>108</v>
      </c>
      <c r="N31" s="16">
        <v>0.158</v>
      </c>
      <c r="O31" s="16">
        <v>6.0999999999999999E-2</v>
      </c>
      <c r="P31" s="16">
        <v>6.345680204761675E-2</v>
      </c>
      <c r="Q31" s="16">
        <v>0.154</v>
      </c>
      <c r="R31" s="16">
        <v>0.32600000000000001</v>
      </c>
    </row>
    <row r="32" spans="1:24" x14ac:dyDescent="0.35">
      <c r="A32" s="7" t="s">
        <v>150</v>
      </c>
      <c r="B32" s="8">
        <v>7</v>
      </c>
      <c r="C32" t="s">
        <v>151</v>
      </c>
      <c r="D32" s="8">
        <v>87138645</v>
      </c>
      <c r="E32" s="8">
        <f t="shared" ref="E32:E39" si="3">D32+370684</f>
        <v>87509329</v>
      </c>
      <c r="F32" t="s">
        <v>151</v>
      </c>
      <c r="G32" s="8" t="s">
        <v>152</v>
      </c>
      <c r="H32" t="s">
        <v>153</v>
      </c>
      <c r="I32" s="8" t="s">
        <v>144</v>
      </c>
      <c r="J32" s="9" t="s">
        <v>22</v>
      </c>
      <c r="K32" s="9" t="s">
        <v>28</v>
      </c>
      <c r="L32" s="10">
        <v>0.1636</v>
      </c>
      <c r="M32" s="9">
        <v>110</v>
      </c>
      <c r="N32" s="10">
        <v>0.39500000000000002</v>
      </c>
      <c r="O32" s="10">
        <v>0.51800000000000002</v>
      </c>
      <c r="P32" s="10">
        <v>0.15</v>
      </c>
      <c r="Q32" s="10">
        <v>0.57499999999999996</v>
      </c>
      <c r="R32" s="10">
        <v>0.39800000000000002</v>
      </c>
    </row>
    <row r="33" spans="1:24" x14ac:dyDescent="0.35">
      <c r="A33" t="s">
        <v>154</v>
      </c>
      <c r="B33" s="8">
        <v>7</v>
      </c>
      <c r="C33" t="s">
        <v>155</v>
      </c>
      <c r="D33" s="8">
        <v>87138659</v>
      </c>
      <c r="E33" s="8">
        <f t="shared" si="3"/>
        <v>87509343</v>
      </c>
      <c r="F33" t="s">
        <v>156</v>
      </c>
      <c r="G33" s="8" t="s">
        <v>157</v>
      </c>
      <c r="H33" t="s">
        <v>158</v>
      </c>
      <c r="I33" s="8" t="s">
        <v>144</v>
      </c>
      <c r="J33" s="9" t="s">
        <v>56</v>
      </c>
      <c r="K33" s="9" t="s">
        <v>22</v>
      </c>
      <c r="L33" s="10">
        <v>7.2730000000000003E-2</v>
      </c>
      <c r="M33" s="9">
        <v>110</v>
      </c>
      <c r="N33" s="10">
        <v>0.02</v>
      </c>
      <c r="O33" s="11">
        <v>0</v>
      </c>
      <c r="P33" s="10">
        <v>7.1999999999999995E-2</v>
      </c>
      <c r="Q33" s="11">
        <v>0</v>
      </c>
      <c r="R33" s="9">
        <v>0</v>
      </c>
    </row>
    <row r="34" spans="1:24" x14ac:dyDescent="0.35">
      <c r="A34" s="7"/>
      <c r="B34" s="8">
        <v>7</v>
      </c>
      <c r="C34" t="s">
        <v>159</v>
      </c>
      <c r="D34" s="8">
        <v>87144567</v>
      </c>
      <c r="E34" s="8">
        <f t="shared" si="3"/>
        <v>87515251</v>
      </c>
      <c r="F34" t="s">
        <v>160</v>
      </c>
      <c r="G34" s="8" t="s">
        <v>161</v>
      </c>
      <c r="H34" t="s">
        <v>162</v>
      </c>
      <c r="I34" s="8" t="s">
        <v>144</v>
      </c>
      <c r="J34" s="9" t="s">
        <v>22</v>
      </c>
      <c r="K34" s="9" t="s">
        <v>28</v>
      </c>
      <c r="L34" s="10">
        <v>9.0910000000000001E-3</v>
      </c>
      <c r="M34" s="9">
        <v>110</v>
      </c>
      <c r="N34" s="10">
        <v>8.8676940054388499E-4</v>
      </c>
      <c r="O34" s="11">
        <v>0</v>
      </c>
      <c r="P34" s="10">
        <v>2E-3</v>
      </c>
      <c r="Q34" s="9">
        <v>0</v>
      </c>
      <c r="R34" s="9">
        <v>0</v>
      </c>
    </row>
    <row r="35" spans="1:24" x14ac:dyDescent="0.35">
      <c r="A35" s="7"/>
      <c r="B35" s="8">
        <v>7</v>
      </c>
      <c r="C35" t="s">
        <v>163</v>
      </c>
      <c r="D35" s="8">
        <v>87160618</v>
      </c>
      <c r="E35" s="8">
        <f t="shared" si="3"/>
        <v>87531302</v>
      </c>
      <c r="F35" t="s">
        <v>164</v>
      </c>
      <c r="G35" s="8" t="s">
        <v>165</v>
      </c>
      <c r="H35" t="s">
        <v>166</v>
      </c>
      <c r="I35" s="8" t="s">
        <v>144</v>
      </c>
      <c r="J35" s="9" t="s">
        <v>22</v>
      </c>
      <c r="K35" s="9" t="s">
        <v>21</v>
      </c>
      <c r="L35" s="10">
        <v>0.1273</v>
      </c>
      <c r="M35" s="9">
        <v>110</v>
      </c>
      <c r="N35" s="10">
        <v>0.33400000000000002</v>
      </c>
      <c r="O35" s="10">
        <v>0.41</v>
      </c>
      <c r="P35" s="10">
        <v>0.02</v>
      </c>
      <c r="Q35" s="10">
        <v>0.59199999999999997</v>
      </c>
      <c r="R35" s="10">
        <v>0.39800000000000002</v>
      </c>
    </row>
    <row r="36" spans="1:24" x14ac:dyDescent="0.35">
      <c r="A36" s="7"/>
      <c r="B36" s="8">
        <v>7</v>
      </c>
      <c r="C36" t="s">
        <v>167</v>
      </c>
      <c r="D36" s="8">
        <v>87160789</v>
      </c>
      <c r="E36" s="8">
        <f t="shared" si="3"/>
        <v>87531473</v>
      </c>
      <c r="F36" t="s">
        <v>167</v>
      </c>
      <c r="G36" s="8" t="s">
        <v>168</v>
      </c>
      <c r="H36" t="s">
        <v>169</v>
      </c>
      <c r="I36" s="8" t="s">
        <v>144</v>
      </c>
      <c r="J36" s="9" t="s">
        <v>28</v>
      </c>
      <c r="K36" s="9" t="s">
        <v>22</v>
      </c>
      <c r="L36" s="10">
        <v>9.0910000000000001E-3</v>
      </c>
      <c r="M36" s="9">
        <v>110</v>
      </c>
      <c r="N36" s="10">
        <v>1.0907418358630601E-3</v>
      </c>
      <c r="O36" s="11">
        <v>0</v>
      </c>
      <c r="P36" s="10">
        <v>5.0000000000000001E-3</v>
      </c>
      <c r="Q36" s="9">
        <v>0</v>
      </c>
      <c r="R36" s="9">
        <v>0</v>
      </c>
    </row>
    <row r="37" spans="1:24" x14ac:dyDescent="0.35">
      <c r="A37" s="7"/>
      <c r="B37" s="8">
        <v>7</v>
      </c>
      <c r="C37" t="s">
        <v>170</v>
      </c>
      <c r="D37" s="8">
        <v>87174198</v>
      </c>
      <c r="E37" s="8">
        <f t="shared" si="3"/>
        <v>87544882</v>
      </c>
      <c r="F37" t="s">
        <v>171</v>
      </c>
      <c r="G37" s="8" t="s">
        <v>172</v>
      </c>
      <c r="H37" t="s">
        <v>173</v>
      </c>
      <c r="I37" s="8" t="s">
        <v>144</v>
      </c>
      <c r="J37" s="9" t="s">
        <v>22</v>
      </c>
      <c r="K37" s="9" t="s">
        <v>28</v>
      </c>
      <c r="L37" s="10">
        <v>3.6360000000000003E-2</v>
      </c>
      <c r="M37" s="9">
        <v>110</v>
      </c>
      <c r="N37" s="10">
        <v>2.4059003720599999E-3</v>
      </c>
      <c r="O37" s="11">
        <v>0</v>
      </c>
      <c r="P37" s="10">
        <v>8.3800231839258107E-3</v>
      </c>
      <c r="Q37" s="9">
        <v>0</v>
      </c>
      <c r="R37" s="9">
        <v>0</v>
      </c>
    </row>
    <row r="38" spans="1:24" x14ac:dyDescent="0.35">
      <c r="A38" s="7"/>
      <c r="B38" s="8">
        <v>7</v>
      </c>
      <c r="C38" t="s">
        <v>174</v>
      </c>
      <c r="D38" s="8">
        <v>87179601</v>
      </c>
      <c r="E38" s="8">
        <f t="shared" si="3"/>
        <v>87550285</v>
      </c>
      <c r="F38" t="s">
        <v>175</v>
      </c>
      <c r="G38" s="8" t="s">
        <v>176</v>
      </c>
      <c r="H38" t="s">
        <v>177</v>
      </c>
      <c r="I38" s="8" t="s">
        <v>144</v>
      </c>
      <c r="J38" s="9" t="s">
        <v>22</v>
      </c>
      <c r="K38" s="9" t="s">
        <v>28</v>
      </c>
      <c r="L38" s="10">
        <v>0.32729999999999998</v>
      </c>
      <c r="M38" s="9">
        <v>110</v>
      </c>
      <c r="N38" s="10">
        <v>0.41599999999999998</v>
      </c>
      <c r="O38" s="10">
        <v>0.41599999999999998</v>
      </c>
      <c r="P38" s="10">
        <v>0.13600000000000001</v>
      </c>
      <c r="Q38" s="10">
        <v>0.58699999999999997</v>
      </c>
      <c r="R38" s="10">
        <v>0.627</v>
      </c>
    </row>
    <row r="39" spans="1:24" x14ac:dyDescent="0.35">
      <c r="A39" s="12"/>
      <c r="B39" s="13">
        <v>7</v>
      </c>
      <c r="C39" s="14" t="s">
        <v>178</v>
      </c>
      <c r="D39" s="13">
        <v>87190625</v>
      </c>
      <c r="E39" s="13">
        <f t="shared" si="3"/>
        <v>87561309</v>
      </c>
      <c r="F39" s="14" t="s">
        <v>179</v>
      </c>
      <c r="G39" s="13" t="s">
        <v>180</v>
      </c>
      <c r="H39" s="14" t="s">
        <v>181</v>
      </c>
      <c r="I39" s="13" t="s">
        <v>144</v>
      </c>
      <c r="J39" s="15" t="s">
        <v>28</v>
      </c>
      <c r="K39" s="15" t="s">
        <v>22</v>
      </c>
      <c r="L39" s="16">
        <v>2.7269999999999999E-2</v>
      </c>
      <c r="M39" s="15">
        <v>110</v>
      </c>
      <c r="N39" s="16">
        <v>5.8725383291511699E-3</v>
      </c>
      <c r="O39" s="16">
        <v>3.0000000000000001E-3</v>
      </c>
      <c r="P39" s="16">
        <v>1.9E-2</v>
      </c>
      <c r="Q39" s="17">
        <v>0</v>
      </c>
      <c r="R39" s="15">
        <v>0</v>
      </c>
    </row>
    <row r="40" spans="1:24" x14ac:dyDescent="0.35">
      <c r="A40" s="7" t="s">
        <v>182</v>
      </c>
      <c r="B40" s="8">
        <v>7</v>
      </c>
      <c r="C40" t="s">
        <v>183</v>
      </c>
      <c r="D40" s="8">
        <v>99250393</v>
      </c>
      <c r="E40" s="8">
        <f>D40+402377</f>
        <v>99652770</v>
      </c>
      <c r="F40" t="s">
        <v>184</v>
      </c>
      <c r="G40" s="8" t="s">
        <v>185</v>
      </c>
      <c r="H40" s="8" t="s">
        <v>186</v>
      </c>
      <c r="I40" s="8" t="s">
        <v>187</v>
      </c>
      <c r="J40" s="9" t="s">
        <v>77</v>
      </c>
      <c r="K40" s="9" t="s">
        <v>78</v>
      </c>
      <c r="L40" s="10">
        <v>0.1182</v>
      </c>
      <c r="M40" s="9">
        <v>110</v>
      </c>
      <c r="N40" s="10">
        <v>3.2000000000000001E-2</v>
      </c>
      <c r="O40" s="11">
        <v>0</v>
      </c>
      <c r="P40" s="10">
        <v>0.11799999999999999</v>
      </c>
      <c r="Q40" s="9">
        <v>0</v>
      </c>
      <c r="R40" s="9">
        <v>0</v>
      </c>
    </row>
    <row r="41" spans="1:24" x14ac:dyDescent="0.35">
      <c r="A41" t="s">
        <v>188</v>
      </c>
      <c r="B41" s="8">
        <v>7</v>
      </c>
      <c r="C41" t="s">
        <v>189</v>
      </c>
      <c r="D41" s="8">
        <v>99262805</v>
      </c>
      <c r="E41" s="8">
        <f>D41+402377</f>
        <v>99665182</v>
      </c>
      <c r="F41" t="s">
        <v>190</v>
      </c>
      <c r="G41" s="8" t="s">
        <v>191</v>
      </c>
      <c r="H41" s="8" t="s">
        <v>192</v>
      </c>
      <c r="I41" s="8" t="s">
        <v>193</v>
      </c>
      <c r="J41" s="9" t="s">
        <v>28</v>
      </c>
      <c r="K41" s="9" t="s">
        <v>22</v>
      </c>
      <c r="L41" s="10">
        <v>2.7269999999999999E-2</v>
      </c>
      <c r="M41" s="9">
        <v>110</v>
      </c>
      <c r="N41" s="10">
        <v>1.2E-2</v>
      </c>
      <c r="O41" s="11">
        <v>0</v>
      </c>
      <c r="P41" s="10">
        <v>4.2999999999999997E-2</v>
      </c>
      <c r="Q41" s="9">
        <v>0</v>
      </c>
      <c r="R41" s="9">
        <v>0</v>
      </c>
    </row>
    <row r="42" spans="1:24" ht="15.5" x14ac:dyDescent="0.35">
      <c r="A42" s="18"/>
      <c r="B42" s="19">
        <v>7</v>
      </c>
      <c r="C42" s="20" t="s">
        <v>194</v>
      </c>
      <c r="D42" s="19">
        <v>99262835</v>
      </c>
      <c r="E42" s="19">
        <f t="shared" ref="E42:E43" si="4">D42+402377</f>
        <v>99665212</v>
      </c>
      <c r="F42" s="20" t="s">
        <v>194</v>
      </c>
      <c r="G42" s="19" t="s">
        <v>195</v>
      </c>
      <c r="H42" s="19" t="s">
        <v>196</v>
      </c>
      <c r="I42" s="19" t="s">
        <v>197</v>
      </c>
      <c r="J42" s="21" t="s">
        <v>22</v>
      </c>
      <c r="K42" s="21" t="s">
        <v>28</v>
      </c>
      <c r="L42" s="22">
        <v>0.1091</v>
      </c>
      <c r="M42" s="21">
        <v>110</v>
      </c>
      <c r="N42" s="22">
        <v>4.4999999999999998E-2</v>
      </c>
      <c r="O42" s="21">
        <v>3.0000000000000001E-3</v>
      </c>
      <c r="P42" s="21">
        <v>0.154</v>
      </c>
      <c r="Q42" s="21">
        <v>0</v>
      </c>
      <c r="R42" s="21">
        <v>0</v>
      </c>
      <c r="S42" s="20"/>
      <c r="T42" s="23" t="s">
        <v>198</v>
      </c>
      <c r="U42" s="20"/>
      <c r="V42" s="20"/>
      <c r="W42" s="20"/>
      <c r="X42" s="20"/>
    </row>
    <row r="43" spans="1:24" ht="15.5" x14ac:dyDescent="0.35">
      <c r="A43" s="25"/>
      <c r="B43" s="26">
        <v>7</v>
      </c>
      <c r="C43" s="27" t="s">
        <v>199</v>
      </c>
      <c r="D43" s="26">
        <v>99270539</v>
      </c>
      <c r="E43" s="26">
        <f t="shared" si="4"/>
        <v>99672916</v>
      </c>
      <c r="F43" s="27" t="s">
        <v>200</v>
      </c>
      <c r="G43" s="26" t="s">
        <v>201</v>
      </c>
      <c r="H43" s="26" t="s">
        <v>196</v>
      </c>
      <c r="I43" s="26" t="s">
        <v>121</v>
      </c>
      <c r="J43" s="28" t="s">
        <v>28</v>
      </c>
      <c r="K43" s="28" t="s">
        <v>22</v>
      </c>
      <c r="L43" s="29">
        <v>0.40910000000000002</v>
      </c>
      <c r="M43" s="28">
        <v>110</v>
      </c>
      <c r="N43" s="28">
        <v>0.621</v>
      </c>
      <c r="O43" s="29">
        <v>0.94299999999999995</v>
      </c>
      <c r="P43" s="29">
        <v>0.18</v>
      </c>
      <c r="Q43" s="29">
        <v>0.66800000000000004</v>
      </c>
      <c r="R43" s="29">
        <v>0.71299999999999997</v>
      </c>
      <c r="S43" s="20"/>
      <c r="T43" s="23" t="s">
        <v>198</v>
      </c>
      <c r="U43" s="20"/>
      <c r="V43" s="20"/>
      <c r="W43" s="20"/>
      <c r="X43" s="20"/>
    </row>
    <row r="44" spans="1:24" x14ac:dyDescent="0.35">
      <c r="A44" s="7" t="s">
        <v>202</v>
      </c>
      <c r="B44" s="8">
        <v>7</v>
      </c>
      <c r="C44" t="s">
        <v>203</v>
      </c>
      <c r="D44" s="8">
        <v>99361626</v>
      </c>
      <c r="E44" s="8">
        <f>D44+402377</f>
        <v>99764003</v>
      </c>
      <c r="F44" t="s">
        <v>204</v>
      </c>
      <c r="G44" s="8" t="s">
        <v>205</v>
      </c>
      <c r="H44" s="8" t="s">
        <v>206</v>
      </c>
      <c r="I44" t="s">
        <v>207</v>
      </c>
      <c r="J44" s="9" t="s">
        <v>28</v>
      </c>
      <c r="K44" s="9" t="s">
        <v>22</v>
      </c>
      <c r="L44" s="10">
        <v>0.1545</v>
      </c>
      <c r="M44" s="9">
        <v>110</v>
      </c>
      <c r="N44" s="9">
        <v>2E-3</v>
      </c>
      <c r="O44" s="9">
        <v>0</v>
      </c>
      <c r="P44" s="9">
        <v>0</v>
      </c>
      <c r="Q44" s="9">
        <v>0</v>
      </c>
      <c r="R44" s="10">
        <v>1.0999999999999999E-2</v>
      </c>
    </row>
    <row r="45" spans="1:24" x14ac:dyDescent="0.35">
      <c r="A45" s="14" t="s">
        <v>208</v>
      </c>
      <c r="B45" s="13">
        <v>7</v>
      </c>
      <c r="C45" s="14" t="s">
        <v>209</v>
      </c>
      <c r="D45" s="13">
        <v>99366316</v>
      </c>
      <c r="E45" s="13">
        <f>D45+402377</f>
        <v>99768693</v>
      </c>
      <c r="F45" s="14" t="s">
        <v>210</v>
      </c>
      <c r="G45" s="13" t="s">
        <v>211</v>
      </c>
      <c r="H45" s="13" t="s">
        <v>196</v>
      </c>
      <c r="I45" s="14" t="s">
        <v>212</v>
      </c>
      <c r="J45" s="15" t="s">
        <v>22</v>
      </c>
      <c r="K45" s="15" t="s">
        <v>28</v>
      </c>
      <c r="L45" s="16">
        <v>9.0910000000000001E-3</v>
      </c>
      <c r="M45" s="15">
        <v>110</v>
      </c>
      <c r="N45" s="16">
        <v>1.4999999999999999E-2</v>
      </c>
      <c r="O45" s="16">
        <v>0.05</v>
      </c>
      <c r="P45" s="16">
        <v>1E-3</v>
      </c>
      <c r="Q45" s="16">
        <v>6.0000000000000001E-3</v>
      </c>
      <c r="R45" s="15">
        <v>0</v>
      </c>
    </row>
    <row r="46" spans="1:24" x14ac:dyDescent="0.35">
      <c r="A46" s="7" t="s">
        <v>213</v>
      </c>
      <c r="B46" s="8">
        <v>10</v>
      </c>
      <c r="C46" t="s">
        <v>214</v>
      </c>
      <c r="D46" s="8">
        <v>96535152</v>
      </c>
      <c r="E46" s="8">
        <f>D46-1759757</f>
        <v>94775395</v>
      </c>
      <c r="F46" t="s">
        <v>215</v>
      </c>
      <c r="G46" t="s">
        <v>216</v>
      </c>
      <c r="H46" t="s">
        <v>217</v>
      </c>
      <c r="I46" t="s">
        <v>89</v>
      </c>
      <c r="J46" s="9" t="s">
        <v>22</v>
      </c>
      <c r="K46" s="9" t="s">
        <v>28</v>
      </c>
      <c r="L46" s="10">
        <v>2.7269999999999999E-2</v>
      </c>
      <c r="M46" s="9">
        <v>110</v>
      </c>
      <c r="N46" s="10">
        <v>2E-3</v>
      </c>
      <c r="O46" s="11">
        <v>0</v>
      </c>
      <c r="P46" s="10">
        <v>8.0000000000000002E-3</v>
      </c>
      <c r="Q46" s="10">
        <v>0</v>
      </c>
      <c r="R46" s="9">
        <v>0</v>
      </c>
    </row>
    <row r="47" spans="1:24" x14ac:dyDescent="0.35">
      <c r="A47" t="s">
        <v>218</v>
      </c>
      <c r="B47" s="8">
        <v>10</v>
      </c>
      <c r="C47" t="s">
        <v>219</v>
      </c>
      <c r="D47" s="8">
        <v>96540410</v>
      </c>
      <c r="E47" s="8">
        <f>D47-1759757</f>
        <v>94780653</v>
      </c>
      <c r="F47" t="s">
        <v>220</v>
      </c>
      <c r="G47" t="s">
        <v>221</v>
      </c>
      <c r="H47" t="s">
        <v>222</v>
      </c>
      <c r="I47" t="s">
        <v>121</v>
      </c>
      <c r="J47" s="9" t="s">
        <v>22</v>
      </c>
      <c r="K47" s="9" t="s">
        <v>28</v>
      </c>
      <c r="L47" s="10">
        <v>2.7269999999999999E-2</v>
      </c>
      <c r="M47" s="9">
        <v>110</v>
      </c>
      <c r="N47" s="10">
        <v>1.4E-2</v>
      </c>
      <c r="O47" s="11">
        <v>0</v>
      </c>
      <c r="P47" s="10">
        <v>2E-3</v>
      </c>
      <c r="Q47" s="10">
        <v>1.2E-2</v>
      </c>
      <c r="R47" s="10">
        <v>5.6000000000000001E-2</v>
      </c>
    </row>
    <row r="48" spans="1:24" ht="15.5" x14ac:dyDescent="0.35">
      <c r="A48" s="18"/>
      <c r="B48" s="19">
        <v>10</v>
      </c>
      <c r="C48" s="20" t="s">
        <v>223</v>
      </c>
      <c r="D48" s="19">
        <v>96541616</v>
      </c>
      <c r="E48" s="19">
        <f t="shared" ref="E48" si="5">D48-1759757</f>
        <v>94781859</v>
      </c>
      <c r="F48" s="20" t="s">
        <v>223</v>
      </c>
      <c r="G48" s="20" t="s">
        <v>224</v>
      </c>
      <c r="H48" s="20" t="s">
        <v>196</v>
      </c>
      <c r="I48" s="20" t="s">
        <v>225</v>
      </c>
      <c r="J48" s="21" t="s">
        <v>22</v>
      </c>
      <c r="K48" s="21" t="s">
        <v>28</v>
      </c>
      <c r="L48" s="22">
        <v>0.1182</v>
      </c>
      <c r="M48" s="21">
        <v>110</v>
      </c>
      <c r="N48" s="22">
        <v>0.221</v>
      </c>
      <c r="O48" s="22">
        <v>0.14499999999999999</v>
      </c>
      <c r="P48" s="22">
        <v>0.17</v>
      </c>
      <c r="Q48" s="22">
        <v>0.35799999999999998</v>
      </c>
      <c r="R48" s="22">
        <v>0.31230650154798761</v>
      </c>
      <c r="S48" s="20"/>
      <c r="T48" s="23" t="s">
        <v>226</v>
      </c>
      <c r="U48" s="20"/>
      <c r="V48" s="20"/>
      <c r="W48" s="20"/>
      <c r="X48" s="20"/>
    </row>
    <row r="49" spans="1:24" x14ac:dyDescent="0.35">
      <c r="A49" s="12"/>
      <c r="B49" s="13">
        <v>10</v>
      </c>
      <c r="C49" s="14" t="s">
        <v>227</v>
      </c>
      <c r="D49" s="13">
        <v>96602623</v>
      </c>
      <c r="E49" s="13">
        <f>D49-1759757</f>
        <v>94842866</v>
      </c>
      <c r="F49" s="14" t="s">
        <v>228</v>
      </c>
      <c r="G49" s="14" t="s">
        <v>229</v>
      </c>
      <c r="H49" s="14" t="s">
        <v>230</v>
      </c>
      <c r="I49" s="14" t="s">
        <v>231</v>
      </c>
      <c r="J49" s="15" t="s">
        <v>22</v>
      </c>
      <c r="K49" s="15" t="s">
        <v>28</v>
      </c>
      <c r="L49" s="16">
        <v>9.2589999999999999E-3</v>
      </c>
      <c r="M49" s="15">
        <v>108</v>
      </c>
      <c r="N49" s="16">
        <v>4.9000000000000002E-2</v>
      </c>
      <c r="O49" s="16">
        <v>6.9000000000000006E-2</v>
      </c>
      <c r="P49" s="16">
        <v>2E-3</v>
      </c>
      <c r="Q49" s="16">
        <v>0.109</v>
      </c>
      <c r="R49" s="16">
        <v>0.04</v>
      </c>
    </row>
    <row r="50" spans="1:24" x14ac:dyDescent="0.35">
      <c r="A50" s="7" t="s">
        <v>232</v>
      </c>
      <c r="B50" s="8">
        <v>10</v>
      </c>
      <c r="C50" t="s">
        <v>233</v>
      </c>
      <c r="D50" s="8">
        <v>96708974</v>
      </c>
      <c r="E50" s="8">
        <f>D50-1759757</f>
        <v>94949217</v>
      </c>
      <c r="F50" t="s">
        <v>234</v>
      </c>
      <c r="G50" t="s">
        <v>235</v>
      </c>
      <c r="H50" t="s">
        <v>236</v>
      </c>
      <c r="I50" t="s">
        <v>237</v>
      </c>
      <c r="J50" s="9" t="s">
        <v>28</v>
      </c>
      <c r="K50" s="9" t="s">
        <v>22</v>
      </c>
      <c r="L50" s="10">
        <v>6.3640000000000002E-2</v>
      </c>
      <c r="M50" s="9">
        <v>110</v>
      </c>
      <c r="N50" s="10">
        <v>2.1999999999999999E-2</v>
      </c>
      <c r="O50" s="10">
        <v>1E-3</v>
      </c>
      <c r="P50" s="10">
        <v>8.2000000000000003E-2</v>
      </c>
      <c r="Q50" s="11">
        <v>0</v>
      </c>
      <c r="R50" s="9">
        <v>0</v>
      </c>
    </row>
    <row r="51" spans="1:24" ht="15.5" x14ac:dyDescent="0.35">
      <c r="A51" s="20" t="s">
        <v>238</v>
      </c>
      <c r="B51" s="19">
        <v>10</v>
      </c>
      <c r="C51" s="20" t="s">
        <v>239</v>
      </c>
      <c r="D51" s="19">
        <v>96740981</v>
      </c>
      <c r="E51" s="19">
        <f t="shared" ref="E51:E52" si="6">D51-1759757</f>
        <v>94981224</v>
      </c>
      <c r="F51" s="20" t="s">
        <v>240</v>
      </c>
      <c r="G51" s="20" t="s">
        <v>241</v>
      </c>
      <c r="H51" s="20" t="s">
        <v>242</v>
      </c>
      <c r="I51" s="20" t="s">
        <v>243</v>
      </c>
      <c r="J51" s="21" t="s">
        <v>22</v>
      </c>
      <c r="K51" s="21" t="s">
        <v>28</v>
      </c>
      <c r="L51" s="22">
        <v>2.7269999999999999E-2</v>
      </c>
      <c r="M51" s="21">
        <v>110</v>
      </c>
      <c r="N51" s="22">
        <v>7.01549062409594E-3</v>
      </c>
      <c r="O51" s="22">
        <v>2E-3</v>
      </c>
      <c r="P51" s="22">
        <v>2.4E-2</v>
      </c>
      <c r="Q51" s="22">
        <v>1E-3</v>
      </c>
      <c r="R51" s="21">
        <v>0</v>
      </c>
      <c r="S51" s="20"/>
      <c r="T51" s="23" t="s">
        <v>198</v>
      </c>
      <c r="U51" s="20"/>
      <c r="V51" s="20"/>
      <c r="W51" s="20"/>
      <c r="X51" s="20"/>
    </row>
    <row r="52" spans="1:24" ht="15.5" x14ac:dyDescent="0.35">
      <c r="A52" s="18"/>
      <c r="B52" s="19">
        <v>10</v>
      </c>
      <c r="C52" s="20" t="s">
        <v>244</v>
      </c>
      <c r="D52" s="19">
        <v>96741053</v>
      </c>
      <c r="E52" s="19">
        <f t="shared" si="6"/>
        <v>94981296</v>
      </c>
      <c r="F52" s="20" t="s">
        <v>245</v>
      </c>
      <c r="G52" s="20" t="s">
        <v>246</v>
      </c>
      <c r="H52" s="20" t="s">
        <v>247</v>
      </c>
      <c r="I52" s="20" t="s">
        <v>121</v>
      </c>
      <c r="J52" s="21" t="s">
        <v>21</v>
      </c>
      <c r="K52" s="21" t="s">
        <v>22</v>
      </c>
      <c r="L52" s="22">
        <v>9.0910000000000001E-3</v>
      </c>
      <c r="M52" s="21">
        <v>110</v>
      </c>
      <c r="N52" s="22">
        <v>4.9453727928899099E-2</v>
      </c>
      <c r="O52" s="22">
        <v>7.2999999999999995E-2</v>
      </c>
      <c r="P52" s="22">
        <v>2E-3</v>
      </c>
      <c r="Q52" s="22">
        <v>0.109</v>
      </c>
      <c r="R52" s="22">
        <v>3.4000000000000002E-2</v>
      </c>
      <c r="S52" s="20"/>
      <c r="T52" s="23" t="s">
        <v>198</v>
      </c>
      <c r="U52" s="20"/>
      <c r="V52" s="20"/>
      <c r="W52" s="20"/>
      <c r="X52" s="20"/>
    </row>
    <row r="53" spans="1:24" x14ac:dyDescent="0.35">
      <c r="A53" s="7"/>
      <c r="B53" s="8">
        <v>10</v>
      </c>
      <c r="C53" t="s">
        <v>248</v>
      </c>
      <c r="D53" s="8">
        <v>96748635</v>
      </c>
      <c r="E53" s="8">
        <f>D53-1759757</f>
        <v>94988878</v>
      </c>
      <c r="F53" t="s">
        <v>248</v>
      </c>
      <c r="G53" t="s">
        <v>249</v>
      </c>
      <c r="H53" t="s">
        <v>250</v>
      </c>
      <c r="I53" t="s">
        <v>251</v>
      </c>
      <c r="J53" s="9" t="s">
        <v>22</v>
      </c>
      <c r="K53" s="9" t="s">
        <v>28</v>
      </c>
      <c r="L53" s="10">
        <v>9.0910000000000001E-3</v>
      </c>
      <c r="M53" s="9">
        <v>110</v>
      </c>
      <c r="N53" s="10">
        <v>3.4000000000000002E-2</v>
      </c>
      <c r="O53" s="10">
        <v>2E-3</v>
      </c>
      <c r="P53" s="10">
        <v>0.12</v>
      </c>
      <c r="Q53" s="11">
        <v>0</v>
      </c>
      <c r="R53" s="9">
        <v>0</v>
      </c>
    </row>
    <row r="54" spans="1:24" x14ac:dyDescent="0.35">
      <c r="A54" s="12"/>
      <c r="B54" s="13">
        <v>10</v>
      </c>
      <c r="C54" s="14" t="s">
        <v>252</v>
      </c>
      <c r="D54" s="13">
        <v>96748737</v>
      </c>
      <c r="E54" s="13">
        <f>D54-1759757</f>
        <v>94988980</v>
      </c>
      <c r="F54" s="14" t="s">
        <v>253</v>
      </c>
      <c r="G54" s="14" t="s">
        <v>254</v>
      </c>
      <c r="H54" s="14" t="s">
        <v>255</v>
      </c>
      <c r="I54" s="14" t="s">
        <v>256</v>
      </c>
      <c r="J54" s="15" t="s">
        <v>56</v>
      </c>
      <c r="K54" s="15" t="s">
        <v>22</v>
      </c>
      <c r="L54" s="16">
        <v>9.0910000000000001E-3</v>
      </c>
      <c r="M54" s="15">
        <v>110</v>
      </c>
      <c r="N54" s="16">
        <v>4.9000000000000002E-2</v>
      </c>
      <c r="O54" s="16">
        <v>7.2999999999999995E-2</v>
      </c>
      <c r="P54" s="16">
        <v>5.0000000000000001E-3</v>
      </c>
      <c r="Q54" s="16">
        <v>0.109</v>
      </c>
      <c r="R54" s="16">
        <v>3.3000000000000002E-2</v>
      </c>
    </row>
    <row r="55" spans="1:24" x14ac:dyDescent="0.35">
      <c r="A55" s="7" t="s">
        <v>257</v>
      </c>
      <c r="B55" s="8">
        <v>10</v>
      </c>
      <c r="C55" t="s">
        <v>258</v>
      </c>
      <c r="D55" s="8">
        <v>96798715</v>
      </c>
      <c r="E55" s="8">
        <f>D55-1759757</f>
        <v>95038958</v>
      </c>
      <c r="F55" t="s">
        <v>259</v>
      </c>
      <c r="G55" t="s">
        <v>260</v>
      </c>
      <c r="H55" t="s">
        <v>261</v>
      </c>
      <c r="I55" t="s">
        <v>262</v>
      </c>
      <c r="J55" s="9" t="s">
        <v>22</v>
      </c>
      <c r="K55" s="9" t="s">
        <v>28</v>
      </c>
      <c r="L55" s="10">
        <v>9.0910000000000001E-3</v>
      </c>
      <c r="M55" s="9">
        <v>110</v>
      </c>
      <c r="N55" s="10">
        <v>5.0000000000000001E-3</v>
      </c>
      <c r="O55" s="11">
        <v>0</v>
      </c>
      <c r="P55" s="9">
        <v>0</v>
      </c>
      <c r="Q55" s="9">
        <v>0</v>
      </c>
      <c r="R55" s="10">
        <v>2.4E-2</v>
      </c>
    </row>
    <row r="56" spans="1:24" x14ac:dyDescent="0.35">
      <c r="A56" t="s">
        <v>263</v>
      </c>
      <c r="B56" s="8">
        <v>10</v>
      </c>
      <c r="C56" t="s">
        <v>264</v>
      </c>
      <c r="D56" s="8">
        <v>96798749</v>
      </c>
      <c r="E56" s="8">
        <f>D56-1759757</f>
        <v>95038992</v>
      </c>
      <c r="F56" t="s">
        <v>265</v>
      </c>
      <c r="G56" t="s">
        <v>266</v>
      </c>
      <c r="H56" t="s">
        <v>267</v>
      </c>
      <c r="I56" t="s">
        <v>121</v>
      </c>
      <c r="J56" s="9" t="s">
        <v>28</v>
      </c>
      <c r="K56" s="9" t="s">
        <v>22</v>
      </c>
      <c r="L56" s="10">
        <v>2.7269999999999999E-2</v>
      </c>
      <c r="M56" s="9">
        <v>110</v>
      </c>
      <c r="N56" s="10">
        <v>4.5999999999999999E-2</v>
      </c>
      <c r="O56" s="10">
        <v>0.11799999999999999</v>
      </c>
      <c r="P56" s="10">
        <v>8.0000000000000002E-3</v>
      </c>
      <c r="Q56" s="10">
        <v>0.03</v>
      </c>
      <c r="R56" s="10">
        <v>5.7647963105303607E-4</v>
      </c>
    </row>
    <row r="57" spans="1:24" ht="15.5" x14ac:dyDescent="0.35">
      <c r="A57" s="18"/>
      <c r="B57" s="19">
        <v>10</v>
      </c>
      <c r="C57" s="20" t="s">
        <v>268</v>
      </c>
      <c r="D57" s="19">
        <v>96818106</v>
      </c>
      <c r="E57" s="19">
        <f t="shared" ref="E57" si="7">D57-1759757</f>
        <v>95058349</v>
      </c>
      <c r="F57" s="20" t="s">
        <v>268</v>
      </c>
      <c r="G57" s="20" t="s">
        <v>269</v>
      </c>
      <c r="H57" s="20" t="s">
        <v>270</v>
      </c>
      <c r="I57" s="20" t="s">
        <v>225</v>
      </c>
      <c r="J57" s="21" t="s">
        <v>22</v>
      </c>
      <c r="K57" s="21" t="s">
        <v>56</v>
      </c>
      <c r="L57" s="22">
        <v>9.0910000000000005E-2</v>
      </c>
      <c r="M57" s="21">
        <v>110</v>
      </c>
      <c r="N57" s="22">
        <v>5.5E-2</v>
      </c>
      <c r="O57" s="22">
        <v>4.0000000000000001E-3</v>
      </c>
      <c r="P57" s="22">
        <v>0.189</v>
      </c>
      <c r="Q57" s="22">
        <v>1.2E-2</v>
      </c>
      <c r="R57" s="21">
        <v>0</v>
      </c>
      <c r="S57" s="20"/>
      <c r="T57" s="23" t="s">
        <v>271</v>
      </c>
      <c r="U57" s="20"/>
      <c r="V57" s="20"/>
      <c r="W57" s="20"/>
      <c r="X57" s="20"/>
    </row>
    <row r="58" spans="1:24" x14ac:dyDescent="0.35">
      <c r="A58" s="7"/>
      <c r="B58" s="8">
        <v>10</v>
      </c>
      <c r="C58" t="s">
        <v>272</v>
      </c>
      <c r="D58" s="8">
        <v>96826966</v>
      </c>
      <c r="E58" s="8">
        <f>D58-1759757</f>
        <v>95067209</v>
      </c>
      <c r="F58" t="s">
        <v>273</v>
      </c>
      <c r="G58" t="s">
        <v>274</v>
      </c>
      <c r="H58" t="s">
        <v>275</v>
      </c>
      <c r="I58" t="s">
        <v>276</v>
      </c>
      <c r="J58" s="9" t="s">
        <v>22</v>
      </c>
      <c r="K58" s="9" t="s">
        <v>28</v>
      </c>
      <c r="L58" s="10">
        <v>1.8180000000000002E-2</v>
      </c>
      <c r="M58" s="9">
        <v>110</v>
      </c>
      <c r="N58" s="10">
        <v>4.5999999999999999E-2</v>
      </c>
      <c r="O58" s="10">
        <v>2E-3</v>
      </c>
      <c r="P58" s="10">
        <v>0.16400000000000001</v>
      </c>
      <c r="Q58" s="9">
        <v>0</v>
      </c>
      <c r="R58" s="9">
        <v>0</v>
      </c>
    </row>
    <row r="59" spans="1:24" ht="15.5" x14ac:dyDescent="0.35">
      <c r="A59" s="30"/>
      <c r="B59" s="31">
        <v>10</v>
      </c>
      <c r="C59" s="32" t="s">
        <v>277</v>
      </c>
      <c r="D59" s="31">
        <v>96827030</v>
      </c>
      <c r="E59" s="31">
        <f t="shared" ref="E59" si="8">D59-1759757</f>
        <v>95067273</v>
      </c>
      <c r="F59" s="32" t="s">
        <v>278</v>
      </c>
      <c r="G59" s="32" t="s">
        <v>279</v>
      </c>
      <c r="H59" s="32" t="s">
        <v>280</v>
      </c>
      <c r="I59" s="32" t="s">
        <v>121</v>
      </c>
      <c r="J59" s="33" t="s">
        <v>22</v>
      </c>
      <c r="K59" s="33" t="s">
        <v>28</v>
      </c>
      <c r="L59" s="34">
        <v>2.7269999999999999E-2</v>
      </c>
      <c r="M59" s="33">
        <v>110</v>
      </c>
      <c r="N59" s="34">
        <v>4.5999999999999999E-2</v>
      </c>
      <c r="O59" s="34">
        <v>0.11799999999999999</v>
      </c>
      <c r="P59" s="34">
        <v>8.0000000000000002E-3</v>
      </c>
      <c r="Q59" s="34">
        <v>0.03</v>
      </c>
      <c r="R59" s="34">
        <v>5.7781201848998464E-4</v>
      </c>
      <c r="S59" s="35"/>
      <c r="T59" s="23" t="s">
        <v>271</v>
      </c>
      <c r="U59" s="35"/>
      <c r="V59" s="35"/>
      <c r="W59" s="35"/>
      <c r="X59" s="35"/>
    </row>
    <row r="60" spans="1:24" x14ac:dyDescent="0.35">
      <c r="A60" s="7" t="s">
        <v>281</v>
      </c>
      <c r="B60" s="8">
        <v>10</v>
      </c>
      <c r="C60" t="s">
        <v>282</v>
      </c>
      <c r="D60" s="8">
        <v>135342101</v>
      </c>
      <c r="E60" s="8">
        <f t="shared" ref="E60:E65" si="9">D60-1813504</f>
        <v>133528597</v>
      </c>
      <c r="F60" t="s">
        <v>283</v>
      </c>
      <c r="G60" t="s">
        <v>284</v>
      </c>
      <c r="H60" t="s">
        <v>285</v>
      </c>
      <c r="I60" t="s">
        <v>144</v>
      </c>
      <c r="J60" s="9" t="s">
        <v>22</v>
      </c>
      <c r="K60" s="9" t="s">
        <v>28</v>
      </c>
      <c r="L60" s="10">
        <v>1.8180000000000002E-2</v>
      </c>
      <c r="M60" s="9">
        <v>110</v>
      </c>
      <c r="N60" s="10">
        <v>4.0000000000000001E-3</v>
      </c>
      <c r="O60" s="10">
        <v>1E-3</v>
      </c>
      <c r="P60" s="10">
        <v>1.4E-2</v>
      </c>
      <c r="Q60" s="11">
        <v>0</v>
      </c>
      <c r="R60" s="9">
        <v>0</v>
      </c>
    </row>
    <row r="61" spans="1:24" x14ac:dyDescent="0.35">
      <c r="A61" t="s">
        <v>286</v>
      </c>
      <c r="B61" s="8">
        <v>10</v>
      </c>
      <c r="C61" t="s">
        <v>287</v>
      </c>
      <c r="D61" s="8">
        <v>135345675</v>
      </c>
      <c r="E61" s="8">
        <f t="shared" si="9"/>
        <v>133532171</v>
      </c>
      <c r="F61" t="s">
        <v>288</v>
      </c>
      <c r="G61" t="s">
        <v>289</v>
      </c>
      <c r="H61" t="s">
        <v>290</v>
      </c>
      <c r="I61" t="s">
        <v>291</v>
      </c>
      <c r="J61" s="9" t="s">
        <v>22</v>
      </c>
      <c r="K61" s="9" t="s">
        <v>28</v>
      </c>
      <c r="L61" s="10">
        <v>0.18179999999999999</v>
      </c>
      <c r="M61" s="9">
        <v>110</v>
      </c>
      <c r="N61" s="10">
        <v>7.6999999999999999E-2</v>
      </c>
      <c r="O61" s="10">
        <v>3.1E-2</v>
      </c>
      <c r="P61" s="10">
        <v>0.23799999999999999</v>
      </c>
      <c r="Q61" s="10">
        <v>1.0999999999999999E-2</v>
      </c>
      <c r="R61" s="9">
        <v>0</v>
      </c>
    </row>
    <row r="62" spans="1:24" x14ac:dyDescent="0.35">
      <c r="A62" s="7"/>
      <c r="B62" s="8">
        <v>10</v>
      </c>
      <c r="C62" t="s">
        <v>292</v>
      </c>
      <c r="D62" s="8">
        <v>135347397</v>
      </c>
      <c r="E62" s="8">
        <f t="shared" si="9"/>
        <v>133533893</v>
      </c>
      <c r="F62" t="s">
        <v>293</v>
      </c>
      <c r="G62" t="s">
        <v>294</v>
      </c>
      <c r="H62" t="s">
        <v>295</v>
      </c>
      <c r="I62" t="s">
        <v>296</v>
      </c>
      <c r="J62" s="9" t="s">
        <v>22</v>
      </c>
      <c r="K62" s="9" t="s">
        <v>28</v>
      </c>
      <c r="L62" s="10">
        <v>6.3640000000000002E-2</v>
      </c>
      <c r="M62" s="9">
        <v>110</v>
      </c>
      <c r="N62" s="10">
        <v>2.7E-2</v>
      </c>
      <c r="O62" s="11">
        <v>0</v>
      </c>
      <c r="P62" s="10">
        <v>0.1</v>
      </c>
      <c r="Q62" s="9">
        <v>0</v>
      </c>
      <c r="R62" s="9">
        <v>0</v>
      </c>
    </row>
    <row r="63" spans="1:24" x14ac:dyDescent="0.35">
      <c r="A63" s="7"/>
      <c r="B63" s="8">
        <v>10</v>
      </c>
      <c r="C63" t="s">
        <v>297</v>
      </c>
      <c r="D63" s="8">
        <v>135350643</v>
      </c>
      <c r="E63" s="8">
        <f t="shared" si="9"/>
        <v>133537139</v>
      </c>
      <c r="F63" t="s">
        <v>298</v>
      </c>
      <c r="G63" t="s">
        <v>299</v>
      </c>
      <c r="H63" t="s">
        <v>300</v>
      </c>
      <c r="I63" t="s">
        <v>144</v>
      </c>
      <c r="J63" s="9" t="s">
        <v>28</v>
      </c>
      <c r="K63" s="9" t="s">
        <v>21</v>
      </c>
      <c r="L63" s="10">
        <v>9.0910000000000001E-3</v>
      </c>
      <c r="M63" s="9">
        <v>110</v>
      </c>
      <c r="N63" s="10">
        <v>6.0000000000000001E-3</v>
      </c>
      <c r="O63" s="11">
        <v>0</v>
      </c>
      <c r="P63" s="10">
        <v>0.02</v>
      </c>
      <c r="Q63" s="11">
        <v>0</v>
      </c>
      <c r="R63" s="9">
        <v>0</v>
      </c>
    </row>
    <row r="64" spans="1:24" x14ac:dyDescent="0.35">
      <c r="A64" s="7"/>
      <c r="B64" s="8">
        <v>10</v>
      </c>
      <c r="C64" t="s">
        <v>301</v>
      </c>
      <c r="D64" s="8">
        <v>135351362</v>
      </c>
      <c r="E64" s="8">
        <f t="shared" si="9"/>
        <v>133537858</v>
      </c>
      <c r="F64" t="s">
        <v>301</v>
      </c>
      <c r="G64" t="s">
        <v>302</v>
      </c>
      <c r="H64" t="s">
        <v>303</v>
      </c>
      <c r="I64" t="s">
        <v>304</v>
      </c>
      <c r="J64" s="9" t="s">
        <v>28</v>
      </c>
      <c r="K64" s="9" t="s">
        <v>22</v>
      </c>
      <c r="L64" s="10">
        <v>0.4909</v>
      </c>
      <c r="M64" s="9">
        <v>110</v>
      </c>
      <c r="N64" s="10">
        <v>0.70099999999999996</v>
      </c>
      <c r="O64" s="10">
        <v>0.872</v>
      </c>
      <c r="P64" s="10">
        <v>0.33900000000000002</v>
      </c>
      <c r="Q64" s="10">
        <v>0.83160083160083165</v>
      </c>
      <c r="R64" s="10">
        <v>0.79500000000000004</v>
      </c>
    </row>
    <row r="65" spans="1:24" x14ac:dyDescent="0.35">
      <c r="A65" s="12"/>
      <c r="B65" s="13">
        <v>10</v>
      </c>
      <c r="C65" s="14" t="s">
        <v>305</v>
      </c>
      <c r="D65" s="13">
        <v>135352356</v>
      </c>
      <c r="E65" s="13">
        <f t="shared" si="9"/>
        <v>133538852</v>
      </c>
      <c r="F65" s="14" t="s">
        <v>306</v>
      </c>
      <c r="G65" s="14" t="s">
        <v>307</v>
      </c>
      <c r="H65" s="14" t="s">
        <v>308</v>
      </c>
      <c r="I65" s="14" t="s">
        <v>89</v>
      </c>
      <c r="J65" s="15" t="s">
        <v>56</v>
      </c>
      <c r="K65" s="15" t="s">
        <v>22</v>
      </c>
      <c r="L65" s="16">
        <v>9.0910000000000001E-3</v>
      </c>
      <c r="M65" s="15">
        <v>110</v>
      </c>
      <c r="N65" s="16">
        <v>1.4999999999999999E-2</v>
      </c>
      <c r="O65" s="17">
        <v>0</v>
      </c>
      <c r="P65" s="16">
        <v>5.5E-2</v>
      </c>
      <c r="Q65" s="17">
        <v>0</v>
      </c>
      <c r="R65" s="15">
        <v>0</v>
      </c>
    </row>
    <row r="66" spans="1:24" x14ac:dyDescent="0.35">
      <c r="A66" s="7" t="s">
        <v>309</v>
      </c>
      <c r="B66" s="8">
        <v>11</v>
      </c>
      <c r="C66" t="s">
        <v>310</v>
      </c>
      <c r="D66" s="8">
        <v>74873726</v>
      </c>
      <c r="E66" s="8">
        <f>D66+288955</f>
        <v>75162681</v>
      </c>
      <c r="F66" t="s">
        <v>311</v>
      </c>
      <c r="G66" s="8" t="s">
        <v>312</v>
      </c>
      <c r="H66" t="s">
        <v>313</v>
      </c>
      <c r="I66" s="8" t="s">
        <v>144</v>
      </c>
      <c r="J66" s="9" t="s">
        <v>22</v>
      </c>
      <c r="K66" s="9" t="s">
        <v>28</v>
      </c>
      <c r="L66" s="10">
        <v>9.0910000000000001E-3</v>
      </c>
      <c r="M66" s="9">
        <v>110</v>
      </c>
      <c r="N66" s="10">
        <v>3.0000000000000001E-3</v>
      </c>
      <c r="O66" s="11">
        <v>0</v>
      </c>
      <c r="P66" s="10">
        <v>8.9999999999999993E-3</v>
      </c>
      <c r="Q66" s="9">
        <v>0</v>
      </c>
      <c r="R66" s="9">
        <v>0</v>
      </c>
    </row>
    <row r="67" spans="1:24" x14ac:dyDescent="0.35">
      <c r="A67" t="s">
        <v>314</v>
      </c>
      <c r="B67" s="8">
        <v>11</v>
      </c>
      <c r="C67" t="s">
        <v>315</v>
      </c>
      <c r="D67" s="8">
        <v>74873755</v>
      </c>
      <c r="E67" s="8">
        <f>D67+288955</f>
        <v>75162710</v>
      </c>
      <c r="F67" t="s">
        <v>316</v>
      </c>
      <c r="G67" s="8" t="s">
        <v>317</v>
      </c>
      <c r="H67" t="s">
        <v>318</v>
      </c>
      <c r="I67" s="8" t="s">
        <v>144</v>
      </c>
      <c r="J67" s="9" t="s">
        <v>78</v>
      </c>
      <c r="K67" s="9" t="s">
        <v>77</v>
      </c>
      <c r="L67" s="10">
        <v>4.5449999999999997E-2</v>
      </c>
      <c r="M67" s="9">
        <v>110</v>
      </c>
      <c r="N67" s="10">
        <v>3.9E-2</v>
      </c>
      <c r="O67" s="10">
        <v>1.7000000000000001E-2</v>
      </c>
      <c r="P67" s="10">
        <v>2E-3</v>
      </c>
      <c r="Q67" s="10">
        <v>4.7E-2</v>
      </c>
      <c r="R67" s="10">
        <v>0.105</v>
      </c>
    </row>
    <row r="68" spans="1:24" x14ac:dyDescent="0.35">
      <c r="B68" s="8">
        <v>11</v>
      </c>
      <c r="C68" t="s">
        <v>319</v>
      </c>
      <c r="D68" s="8">
        <v>74876951</v>
      </c>
      <c r="E68" s="8">
        <f>D68+288955</f>
        <v>75165906</v>
      </c>
      <c r="F68" t="s">
        <v>319</v>
      </c>
      <c r="G68" s="8" t="s">
        <v>320</v>
      </c>
      <c r="H68" t="s">
        <v>321</v>
      </c>
      <c r="I68" s="8" t="s">
        <v>144</v>
      </c>
      <c r="J68" s="9" t="s">
        <v>22</v>
      </c>
      <c r="K68" s="9" t="s">
        <v>28</v>
      </c>
      <c r="L68" s="10">
        <v>6.3640000000000002E-2</v>
      </c>
      <c r="M68" s="9">
        <v>110</v>
      </c>
      <c r="N68" s="10">
        <v>3.5999999999999997E-2</v>
      </c>
      <c r="O68" s="10">
        <v>2E-3</v>
      </c>
      <c r="P68" s="10">
        <v>0.127</v>
      </c>
      <c r="Q68" s="9">
        <v>0</v>
      </c>
      <c r="R68" s="9">
        <v>0</v>
      </c>
    </row>
    <row r="69" spans="1:24" x14ac:dyDescent="0.35">
      <c r="A69" s="7"/>
      <c r="B69" s="8">
        <v>11</v>
      </c>
      <c r="C69" t="s">
        <v>322</v>
      </c>
      <c r="D69" s="8">
        <v>74880370</v>
      </c>
      <c r="E69" s="8">
        <f>D69+288955</f>
        <v>75169325</v>
      </c>
      <c r="F69" t="s">
        <v>323</v>
      </c>
      <c r="G69" s="8" t="s">
        <v>324</v>
      </c>
      <c r="H69" t="s">
        <v>325</v>
      </c>
      <c r="I69" s="8" t="s">
        <v>144</v>
      </c>
      <c r="J69" s="9" t="s">
        <v>22</v>
      </c>
      <c r="K69" s="9" t="s">
        <v>28</v>
      </c>
      <c r="L69" s="10">
        <v>3.6360000000000003E-2</v>
      </c>
      <c r="M69" s="9">
        <v>110</v>
      </c>
      <c r="N69" s="10">
        <v>2.5999999999999999E-2</v>
      </c>
      <c r="O69" s="10">
        <v>1.0999999999999999E-2</v>
      </c>
      <c r="P69" s="10">
        <v>1E-3</v>
      </c>
      <c r="Q69" s="10">
        <v>4.1000000000000002E-2</v>
      </c>
      <c r="R69" s="10">
        <v>6.2741312741312741E-2</v>
      </c>
    </row>
    <row r="70" spans="1:24" x14ac:dyDescent="0.35">
      <c r="A70" s="36"/>
      <c r="B70" s="19">
        <v>11</v>
      </c>
      <c r="C70" s="20" t="s">
        <v>326</v>
      </c>
      <c r="D70" s="19">
        <v>74883577</v>
      </c>
      <c r="E70" s="19">
        <f t="shared" ref="E70" si="10">D70+288955</f>
        <v>75172532</v>
      </c>
      <c r="F70" s="20" t="s">
        <v>327</v>
      </c>
      <c r="G70" s="19" t="s">
        <v>328</v>
      </c>
      <c r="H70" s="19" t="s">
        <v>329</v>
      </c>
      <c r="I70" s="19" t="s">
        <v>144</v>
      </c>
      <c r="J70" s="21" t="s">
        <v>22</v>
      </c>
      <c r="K70" s="21" t="s">
        <v>28</v>
      </c>
      <c r="L70" s="22">
        <v>0.13639999999999999</v>
      </c>
      <c r="M70" s="21">
        <v>110</v>
      </c>
      <c r="N70" s="22">
        <v>0.21</v>
      </c>
      <c r="O70" s="22">
        <v>9.5000000000000001E-2</v>
      </c>
      <c r="P70" s="22">
        <v>9.1708118027720095E-2</v>
      </c>
      <c r="Q70" s="22">
        <v>0.26300000000000001</v>
      </c>
      <c r="R70" s="22">
        <v>0.32</v>
      </c>
      <c r="S70" s="20"/>
      <c r="T70" s="20" t="s">
        <v>330</v>
      </c>
      <c r="U70" s="20"/>
      <c r="V70" s="20"/>
      <c r="W70" s="20"/>
      <c r="X70" s="20"/>
    </row>
    <row r="71" spans="1:24" x14ac:dyDescent="0.35">
      <c r="A71" s="37"/>
      <c r="B71" s="8">
        <v>11</v>
      </c>
      <c r="C71" t="s">
        <v>331</v>
      </c>
      <c r="D71" s="8">
        <v>74907582</v>
      </c>
      <c r="E71" s="8">
        <f>D71+288955</f>
        <v>75196537</v>
      </c>
      <c r="F71" t="s">
        <v>332</v>
      </c>
      <c r="G71" s="8" t="s">
        <v>333</v>
      </c>
      <c r="H71" t="s">
        <v>334</v>
      </c>
      <c r="I71" s="8" t="s">
        <v>144</v>
      </c>
      <c r="J71" s="9" t="s">
        <v>22</v>
      </c>
      <c r="K71" s="9" t="s">
        <v>28</v>
      </c>
      <c r="L71" s="10">
        <v>0.2273</v>
      </c>
      <c r="M71" s="9">
        <v>110</v>
      </c>
      <c r="N71" s="10">
        <v>0.18</v>
      </c>
      <c r="O71" s="10">
        <v>0.02</v>
      </c>
      <c r="P71" s="10">
        <v>0.374</v>
      </c>
      <c r="Q71" s="10">
        <v>5.8999999999999997E-2</v>
      </c>
      <c r="R71" s="9">
        <v>0.26100000000000001</v>
      </c>
    </row>
    <row r="72" spans="1:24" x14ac:dyDescent="0.35">
      <c r="A72" s="12"/>
      <c r="B72" s="13">
        <v>11</v>
      </c>
      <c r="C72" s="14" t="s">
        <v>335</v>
      </c>
      <c r="D72" s="13">
        <v>74915586</v>
      </c>
      <c r="E72" s="13">
        <f>D72+288955</f>
        <v>75204541</v>
      </c>
      <c r="F72" s="14" t="s">
        <v>336</v>
      </c>
      <c r="G72" s="13" t="s">
        <v>337</v>
      </c>
      <c r="H72" s="14" t="s">
        <v>338</v>
      </c>
      <c r="I72" s="13" t="s">
        <v>144</v>
      </c>
      <c r="J72" s="15" t="s">
        <v>22</v>
      </c>
      <c r="K72" s="15" t="s">
        <v>28</v>
      </c>
      <c r="L72" s="16">
        <v>2.7269999999999999E-2</v>
      </c>
      <c r="M72" s="15">
        <v>110</v>
      </c>
      <c r="N72" s="16">
        <v>1.6E-2</v>
      </c>
      <c r="O72" s="17">
        <v>0</v>
      </c>
      <c r="P72" s="16">
        <v>6.2E-2</v>
      </c>
      <c r="Q72" s="15">
        <v>0</v>
      </c>
      <c r="R72" s="15">
        <v>0</v>
      </c>
    </row>
    <row r="73" spans="1:24" x14ac:dyDescent="0.35">
      <c r="A73" s="18" t="s">
        <v>339</v>
      </c>
      <c r="B73" s="19">
        <v>12</v>
      </c>
      <c r="C73" s="20" t="s">
        <v>340</v>
      </c>
      <c r="D73" s="19">
        <v>21329738</v>
      </c>
      <c r="E73" s="19">
        <f t="shared" ref="E73:E74" si="11">D73-152934</f>
        <v>21176804</v>
      </c>
      <c r="F73" s="20" t="s">
        <v>341</v>
      </c>
      <c r="G73" s="19" t="s">
        <v>342</v>
      </c>
      <c r="H73" s="19" t="s">
        <v>343</v>
      </c>
      <c r="I73" s="19" t="s">
        <v>344</v>
      </c>
      <c r="J73" s="21" t="s">
        <v>22</v>
      </c>
      <c r="K73" s="21" t="s">
        <v>28</v>
      </c>
      <c r="L73" s="22">
        <v>0.2636</v>
      </c>
      <c r="M73" s="21">
        <v>110</v>
      </c>
      <c r="N73" s="22">
        <v>0.378</v>
      </c>
      <c r="O73" s="22">
        <v>0.59699999999999998</v>
      </c>
      <c r="P73" s="22">
        <v>0.182</v>
      </c>
      <c r="Q73" s="22">
        <v>0.45300000000000001</v>
      </c>
      <c r="R73" s="22">
        <v>0.23799999999999999</v>
      </c>
      <c r="S73" s="20"/>
      <c r="T73" s="20" t="s">
        <v>330</v>
      </c>
      <c r="U73" s="20"/>
      <c r="V73" s="20"/>
      <c r="W73" s="20"/>
      <c r="X73" s="20"/>
    </row>
    <row r="74" spans="1:24" x14ac:dyDescent="0.35">
      <c r="A74" s="20" t="s">
        <v>345</v>
      </c>
      <c r="B74" s="19">
        <v>12</v>
      </c>
      <c r="C74" s="20" t="s">
        <v>346</v>
      </c>
      <c r="D74" s="19">
        <v>21329813</v>
      </c>
      <c r="E74" s="19">
        <f t="shared" si="11"/>
        <v>21176879</v>
      </c>
      <c r="F74" s="20" t="s">
        <v>347</v>
      </c>
      <c r="G74" s="19" t="s">
        <v>348</v>
      </c>
      <c r="H74" s="19" t="s">
        <v>349</v>
      </c>
      <c r="I74" s="19" t="s">
        <v>350</v>
      </c>
      <c r="J74" s="21" t="s">
        <v>22</v>
      </c>
      <c r="K74" s="21" t="s">
        <v>21</v>
      </c>
      <c r="L74" s="22">
        <v>2.7269999999999999E-2</v>
      </c>
      <c r="M74" s="21">
        <v>110</v>
      </c>
      <c r="N74" s="22">
        <v>6.5000000000000002E-2</v>
      </c>
      <c r="O74" s="22">
        <v>0.14399999999999999</v>
      </c>
      <c r="P74" s="22">
        <v>0.06</v>
      </c>
      <c r="Q74" s="22">
        <v>0.03</v>
      </c>
      <c r="R74" s="22">
        <v>3.0000000000000001E-3</v>
      </c>
      <c r="S74" s="20"/>
      <c r="T74" s="20" t="s">
        <v>330</v>
      </c>
      <c r="U74" s="20"/>
      <c r="V74" s="20"/>
      <c r="W74" s="20"/>
      <c r="X74" s="20"/>
    </row>
    <row r="75" spans="1:24" x14ac:dyDescent="0.35">
      <c r="A75" s="7"/>
      <c r="B75" s="8">
        <v>12</v>
      </c>
      <c r="C75" t="s">
        <v>351</v>
      </c>
      <c r="D75" s="8">
        <v>21329832</v>
      </c>
      <c r="E75" s="8">
        <f>D75-152934</f>
        <v>21176898</v>
      </c>
      <c r="F75" t="s">
        <v>352</v>
      </c>
      <c r="G75" s="8" t="s">
        <v>353</v>
      </c>
      <c r="H75" t="s">
        <v>196</v>
      </c>
      <c r="I75" s="8" t="s">
        <v>354</v>
      </c>
      <c r="J75" s="9" t="s">
        <v>22</v>
      </c>
      <c r="K75" s="9" t="s">
        <v>21</v>
      </c>
      <c r="L75" s="10">
        <v>2.7269999999999999E-2</v>
      </c>
      <c r="M75" s="9">
        <v>110</v>
      </c>
      <c r="N75" s="10">
        <v>8.6135421464762704E-3</v>
      </c>
      <c r="O75" s="11">
        <v>0</v>
      </c>
      <c r="P75" s="10">
        <v>3.4000000000000002E-2</v>
      </c>
      <c r="Q75" s="9">
        <v>0</v>
      </c>
      <c r="R75" s="9">
        <v>0</v>
      </c>
    </row>
    <row r="76" spans="1:24" x14ac:dyDescent="0.35">
      <c r="A76" s="36"/>
      <c r="B76" s="19">
        <v>12</v>
      </c>
      <c r="C76" s="20" t="s">
        <v>355</v>
      </c>
      <c r="D76" s="19">
        <v>21331549</v>
      </c>
      <c r="E76" s="19">
        <f t="shared" ref="E76:E91" si="12">D76-152934</f>
        <v>21178615</v>
      </c>
      <c r="F76" s="20" t="s">
        <v>356</v>
      </c>
      <c r="G76" s="19" t="s">
        <v>357</v>
      </c>
      <c r="H76" s="19" t="s">
        <v>358</v>
      </c>
      <c r="I76" s="19" t="s">
        <v>359</v>
      </c>
      <c r="J76" s="21" t="s">
        <v>28</v>
      </c>
      <c r="K76" s="21" t="s">
        <v>22</v>
      </c>
      <c r="L76" s="22">
        <v>8.1820000000000004E-2</v>
      </c>
      <c r="M76" s="21">
        <v>110</v>
      </c>
      <c r="N76" s="22">
        <v>8.7999999999999995E-2</v>
      </c>
      <c r="O76" s="22">
        <v>0.161</v>
      </c>
      <c r="P76" s="22">
        <v>1.4E-2</v>
      </c>
      <c r="Q76" s="22">
        <v>4.2999999999999997E-2</v>
      </c>
      <c r="R76" s="22">
        <v>0.123</v>
      </c>
      <c r="S76" s="20"/>
      <c r="T76" s="20" t="s">
        <v>330</v>
      </c>
      <c r="U76" s="20"/>
      <c r="V76" s="20"/>
      <c r="W76" s="20"/>
      <c r="X76" s="20"/>
    </row>
    <row r="77" spans="1:24" x14ac:dyDescent="0.35">
      <c r="A77" s="37"/>
      <c r="B77" s="8">
        <v>12</v>
      </c>
      <c r="C77" t="s">
        <v>360</v>
      </c>
      <c r="D77" s="8">
        <v>21331599</v>
      </c>
      <c r="E77" s="8">
        <f t="shared" si="12"/>
        <v>21178665</v>
      </c>
      <c r="F77" t="s">
        <v>360</v>
      </c>
      <c r="G77" s="8" t="s">
        <v>361</v>
      </c>
      <c r="H77" t="s">
        <v>362</v>
      </c>
      <c r="I77" s="8" t="s">
        <v>256</v>
      </c>
      <c r="J77" s="9" t="s">
        <v>28</v>
      </c>
      <c r="K77" s="9" t="s">
        <v>22</v>
      </c>
      <c r="L77" s="10">
        <v>0.21820000000000001</v>
      </c>
      <c r="M77" s="9">
        <v>110</v>
      </c>
      <c r="N77" s="10">
        <v>0.36699999999999999</v>
      </c>
      <c r="O77" s="10">
        <v>0.60699999999999998</v>
      </c>
      <c r="P77" s="10">
        <v>0.14399999999999999</v>
      </c>
      <c r="Q77" s="10">
        <v>0.45300000000000001</v>
      </c>
      <c r="R77" s="10">
        <v>0.24299999999999999</v>
      </c>
    </row>
    <row r="78" spans="1:24" x14ac:dyDescent="0.35">
      <c r="A78" s="37"/>
      <c r="B78" s="8">
        <v>12</v>
      </c>
      <c r="C78" t="s">
        <v>363</v>
      </c>
      <c r="D78" s="8">
        <v>21331625</v>
      </c>
      <c r="E78" s="8">
        <f t="shared" si="12"/>
        <v>21178691</v>
      </c>
      <c r="F78" t="s">
        <v>364</v>
      </c>
      <c r="G78" s="8" t="s">
        <v>365</v>
      </c>
      <c r="H78" t="s">
        <v>366</v>
      </c>
      <c r="I78" s="8" t="s">
        <v>256</v>
      </c>
      <c r="J78" s="9" t="s">
        <v>28</v>
      </c>
      <c r="K78" s="9" t="s">
        <v>22</v>
      </c>
      <c r="L78" s="10">
        <v>0.44550000000000001</v>
      </c>
      <c r="M78" s="9">
        <v>110</v>
      </c>
      <c r="N78" s="10">
        <v>0.58399999999999996</v>
      </c>
      <c r="O78" s="10">
        <v>0.60299999999999998</v>
      </c>
      <c r="P78" s="10">
        <v>0.44</v>
      </c>
      <c r="Q78" s="10">
        <v>0.79900000000000004</v>
      </c>
      <c r="R78" s="10">
        <v>0.48899999999999999</v>
      </c>
    </row>
    <row r="79" spans="1:24" x14ac:dyDescent="0.35">
      <c r="A79" s="37"/>
      <c r="B79" s="8">
        <v>12</v>
      </c>
      <c r="C79" t="s">
        <v>367</v>
      </c>
      <c r="D79" s="8">
        <v>21331891</v>
      </c>
      <c r="E79" s="8">
        <f t="shared" si="12"/>
        <v>21178957</v>
      </c>
      <c r="F79" t="s">
        <v>368</v>
      </c>
      <c r="G79" s="8" t="s">
        <v>369</v>
      </c>
      <c r="H79" t="s">
        <v>370</v>
      </c>
      <c r="I79" s="8" t="s">
        <v>371</v>
      </c>
      <c r="J79" s="9" t="s">
        <v>28</v>
      </c>
      <c r="K79" s="9" t="s">
        <v>22</v>
      </c>
      <c r="L79" s="10">
        <v>9.0910000000000001E-3</v>
      </c>
      <c r="M79" s="9">
        <v>110</v>
      </c>
      <c r="N79" s="10">
        <v>4.0000000000000001E-3</v>
      </c>
      <c r="O79" s="11">
        <v>0</v>
      </c>
      <c r="P79" s="10">
        <v>1.4999999999999999E-2</v>
      </c>
      <c r="Q79" s="11">
        <v>4.1373603640877118E-4</v>
      </c>
      <c r="R79" s="9">
        <v>0</v>
      </c>
    </row>
    <row r="80" spans="1:24" x14ac:dyDescent="0.35">
      <c r="A80" s="37"/>
      <c r="B80" s="8">
        <v>12</v>
      </c>
      <c r="C80" t="s">
        <v>372</v>
      </c>
      <c r="D80" s="8">
        <v>21349885</v>
      </c>
      <c r="E80" s="8">
        <f t="shared" si="12"/>
        <v>21196951</v>
      </c>
      <c r="F80" t="s">
        <v>373</v>
      </c>
      <c r="G80" s="8" t="s">
        <v>374</v>
      </c>
      <c r="H80" t="s">
        <v>375</v>
      </c>
      <c r="I80" s="8" t="s">
        <v>256</v>
      </c>
      <c r="J80" s="9" t="s">
        <v>28</v>
      </c>
      <c r="K80" s="9" t="s">
        <v>22</v>
      </c>
      <c r="L80" s="10">
        <v>2.7269999999999999E-2</v>
      </c>
      <c r="M80" s="9">
        <v>110</v>
      </c>
      <c r="N80" s="10">
        <v>1.6E-2</v>
      </c>
      <c r="O80" s="11">
        <v>0</v>
      </c>
      <c r="P80" s="10">
        <v>2.7E-2</v>
      </c>
      <c r="Q80" s="10">
        <v>4.3999999999999997E-2</v>
      </c>
      <c r="R80" s="9">
        <v>0</v>
      </c>
    </row>
    <row r="81" spans="1:24" x14ac:dyDescent="0.35">
      <c r="A81" s="37"/>
      <c r="B81" s="8">
        <v>12</v>
      </c>
      <c r="C81" t="s">
        <v>376</v>
      </c>
      <c r="D81" s="8">
        <v>21350034</v>
      </c>
      <c r="E81" s="8">
        <f t="shared" si="12"/>
        <v>21197100</v>
      </c>
      <c r="F81" t="s">
        <v>377</v>
      </c>
      <c r="G81" s="8" t="s">
        <v>378</v>
      </c>
      <c r="H81" t="s">
        <v>379</v>
      </c>
      <c r="I81" s="8" t="s">
        <v>380</v>
      </c>
      <c r="J81" s="9" t="s">
        <v>22</v>
      </c>
      <c r="K81" s="9" t="s">
        <v>28</v>
      </c>
      <c r="L81" s="10">
        <v>2.7269999999999999E-2</v>
      </c>
      <c r="M81" s="9">
        <v>110</v>
      </c>
      <c r="N81" s="10">
        <v>1.6E-2</v>
      </c>
      <c r="O81" s="11">
        <v>0</v>
      </c>
      <c r="P81" s="10">
        <v>2.7E-2</v>
      </c>
      <c r="Q81" s="10">
        <v>4.3999999999999997E-2</v>
      </c>
      <c r="R81" s="9">
        <v>0</v>
      </c>
    </row>
    <row r="82" spans="1:24" x14ac:dyDescent="0.35">
      <c r="A82" s="37"/>
      <c r="B82" s="8">
        <v>12</v>
      </c>
      <c r="C82" t="s">
        <v>381</v>
      </c>
      <c r="D82" s="8">
        <v>21355537</v>
      </c>
      <c r="E82" s="8">
        <f t="shared" si="12"/>
        <v>21202603</v>
      </c>
      <c r="F82" t="s">
        <v>382</v>
      </c>
      <c r="G82" s="8" t="s">
        <v>383</v>
      </c>
      <c r="H82" t="s">
        <v>384</v>
      </c>
      <c r="I82" s="8" t="s">
        <v>256</v>
      </c>
      <c r="J82" s="9" t="s">
        <v>22</v>
      </c>
      <c r="K82" s="9" t="s">
        <v>28</v>
      </c>
      <c r="L82" s="10">
        <v>2.7269999999999999E-2</v>
      </c>
      <c r="M82" s="9">
        <v>110</v>
      </c>
      <c r="N82" s="10">
        <v>3.6999999999999998E-2</v>
      </c>
      <c r="O82" s="11">
        <v>0</v>
      </c>
      <c r="P82" s="10">
        <v>0.1</v>
      </c>
      <c r="Q82" s="10">
        <v>4.7E-2</v>
      </c>
      <c r="R82" s="9">
        <v>0</v>
      </c>
    </row>
    <row r="83" spans="1:24" x14ac:dyDescent="0.35">
      <c r="A83" s="37"/>
      <c r="B83" s="8">
        <v>12</v>
      </c>
      <c r="C83" t="s">
        <v>385</v>
      </c>
      <c r="D83" s="8">
        <v>21358933</v>
      </c>
      <c r="E83" s="8">
        <f t="shared" si="12"/>
        <v>21205999</v>
      </c>
      <c r="F83" t="s">
        <v>386</v>
      </c>
      <c r="G83" s="8" t="s">
        <v>387</v>
      </c>
      <c r="H83" t="s">
        <v>388</v>
      </c>
      <c r="I83" s="8" t="s">
        <v>389</v>
      </c>
      <c r="J83" s="9" t="s">
        <v>21</v>
      </c>
      <c r="K83" s="9" t="s">
        <v>28</v>
      </c>
      <c r="L83" s="10">
        <v>9.0910000000000001E-3</v>
      </c>
      <c r="M83" s="9">
        <v>110</v>
      </c>
      <c r="N83" s="10">
        <v>1.0999999999999999E-2</v>
      </c>
      <c r="O83" s="11">
        <v>0</v>
      </c>
      <c r="P83" s="10">
        <v>4.1000000000000002E-2</v>
      </c>
      <c r="Q83" s="11">
        <v>0</v>
      </c>
      <c r="R83" s="9">
        <v>0</v>
      </c>
    </row>
    <row r="84" spans="1:24" x14ac:dyDescent="0.35">
      <c r="A84" s="37"/>
      <c r="B84" s="8">
        <v>12</v>
      </c>
      <c r="C84" t="s">
        <v>390</v>
      </c>
      <c r="D84" s="8">
        <v>21358965</v>
      </c>
      <c r="E84" s="8">
        <f t="shared" si="12"/>
        <v>21206031</v>
      </c>
      <c r="F84" t="s">
        <v>391</v>
      </c>
      <c r="G84" s="8" t="s">
        <v>392</v>
      </c>
      <c r="H84" t="s">
        <v>393</v>
      </c>
      <c r="I84" s="8" t="s">
        <v>380</v>
      </c>
      <c r="J84" s="9" t="s">
        <v>28</v>
      </c>
      <c r="K84" s="9" t="s">
        <v>22</v>
      </c>
      <c r="L84" s="10">
        <v>2.7269999999999999E-2</v>
      </c>
      <c r="M84" s="9">
        <v>110</v>
      </c>
      <c r="N84" s="10">
        <v>7.0000000000000001E-3</v>
      </c>
      <c r="O84" s="11">
        <v>0</v>
      </c>
      <c r="P84" s="10">
        <v>2.4E-2</v>
      </c>
      <c r="Q84" s="9">
        <v>0</v>
      </c>
      <c r="R84" s="9">
        <v>0</v>
      </c>
    </row>
    <row r="85" spans="1:24" x14ac:dyDescent="0.35">
      <c r="A85" s="12"/>
      <c r="B85" s="13">
        <v>12</v>
      </c>
      <c r="C85" s="14" t="s">
        <v>394</v>
      </c>
      <c r="D85" s="13">
        <v>21391976</v>
      </c>
      <c r="E85" s="13">
        <f t="shared" si="12"/>
        <v>21239042</v>
      </c>
      <c r="F85" s="14" t="s">
        <v>395</v>
      </c>
      <c r="G85" s="13" t="s">
        <v>396</v>
      </c>
      <c r="H85" s="14" t="s">
        <v>397</v>
      </c>
      <c r="I85" s="13" t="s">
        <v>256</v>
      </c>
      <c r="J85" s="15" t="s">
        <v>21</v>
      </c>
      <c r="K85" s="15" t="s">
        <v>22</v>
      </c>
      <c r="L85" s="16">
        <v>2.7269999999999999E-2</v>
      </c>
      <c r="M85" s="15">
        <v>110</v>
      </c>
      <c r="N85" s="16">
        <v>4.3999999999999997E-2</v>
      </c>
      <c r="O85" s="16">
        <v>5.1999999999999998E-2</v>
      </c>
      <c r="P85" s="16">
        <v>6.5000000000000002E-2</v>
      </c>
      <c r="Q85" s="16">
        <v>4.9000000000000002E-2</v>
      </c>
      <c r="R85" s="16">
        <v>5.0000000000000001E-3</v>
      </c>
    </row>
    <row r="86" spans="1:24" x14ac:dyDescent="0.35">
      <c r="A86" s="7" t="s">
        <v>398</v>
      </c>
      <c r="B86" s="8">
        <v>12</v>
      </c>
      <c r="C86" t="s">
        <v>399</v>
      </c>
      <c r="D86" s="8">
        <v>21422492</v>
      </c>
      <c r="E86" s="8">
        <f t="shared" si="12"/>
        <v>21269558</v>
      </c>
      <c r="F86" t="s">
        <v>400</v>
      </c>
      <c r="G86" s="8" t="s">
        <v>108</v>
      </c>
      <c r="H86" t="s">
        <v>401</v>
      </c>
      <c r="I86" s="8" t="s">
        <v>144</v>
      </c>
      <c r="J86" s="9" t="s">
        <v>21</v>
      </c>
      <c r="K86" s="9" t="s">
        <v>28</v>
      </c>
      <c r="L86" s="10">
        <v>5.4550000000000001E-2</v>
      </c>
      <c r="M86" s="9">
        <v>110</v>
      </c>
      <c r="N86" s="10">
        <v>1.0999999999999999E-2</v>
      </c>
      <c r="O86" s="11">
        <v>0.02</v>
      </c>
      <c r="P86" s="10">
        <v>3.7999999999999999E-2</v>
      </c>
      <c r="Q86" s="9">
        <v>0</v>
      </c>
      <c r="R86" s="9">
        <v>0</v>
      </c>
    </row>
    <row r="87" spans="1:24" x14ac:dyDescent="0.35">
      <c r="A87" t="s">
        <v>110</v>
      </c>
      <c r="B87" s="8">
        <v>12</v>
      </c>
      <c r="C87" t="s">
        <v>402</v>
      </c>
      <c r="D87" s="8">
        <v>21428307</v>
      </c>
      <c r="E87" s="8">
        <f t="shared" si="12"/>
        <v>21275373</v>
      </c>
      <c r="F87" t="s">
        <v>403</v>
      </c>
      <c r="G87" s="8" t="s">
        <v>108</v>
      </c>
      <c r="H87" t="s">
        <v>404</v>
      </c>
      <c r="I87" s="8" t="s">
        <v>144</v>
      </c>
      <c r="J87" s="9" t="s">
        <v>22</v>
      </c>
      <c r="K87" s="9" t="s">
        <v>28</v>
      </c>
      <c r="L87" s="10">
        <v>4.5449999999999997E-2</v>
      </c>
      <c r="M87" s="9">
        <v>110</v>
      </c>
      <c r="N87" s="10">
        <v>2.7E-2</v>
      </c>
      <c r="O87" s="10">
        <v>2.9000000000000001E-2</v>
      </c>
      <c r="P87" s="10">
        <v>5.0999999999999997E-2</v>
      </c>
      <c r="Q87" s="10">
        <v>1.2999999999999999E-2</v>
      </c>
      <c r="R87" s="10">
        <v>1E-3</v>
      </c>
    </row>
    <row r="88" spans="1:24" x14ac:dyDescent="0.35">
      <c r="A88" s="7"/>
      <c r="B88" s="8">
        <v>12</v>
      </c>
      <c r="C88" t="s">
        <v>405</v>
      </c>
      <c r="D88" s="8">
        <v>21446936</v>
      </c>
      <c r="E88" s="8">
        <f t="shared" si="12"/>
        <v>21294002</v>
      </c>
      <c r="F88" t="s">
        <v>406</v>
      </c>
      <c r="G88" s="8" t="s">
        <v>108</v>
      </c>
      <c r="H88" t="s">
        <v>407</v>
      </c>
      <c r="I88" s="8" t="s">
        <v>144</v>
      </c>
      <c r="J88" s="9" t="s">
        <v>28</v>
      </c>
      <c r="K88" s="9" t="s">
        <v>22</v>
      </c>
      <c r="L88" s="10">
        <v>4.5449999999999997E-2</v>
      </c>
      <c r="M88" s="9">
        <v>110</v>
      </c>
      <c r="N88" s="10">
        <v>1.2999999999999999E-2</v>
      </c>
      <c r="O88" s="11">
        <v>0.02</v>
      </c>
      <c r="P88" s="10">
        <v>4.4999999999999998E-2</v>
      </c>
      <c r="Q88" s="11">
        <v>0</v>
      </c>
      <c r="R88" s="9">
        <v>0</v>
      </c>
    </row>
    <row r="89" spans="1:24" x14ac:dyDescent="0.35">
      <c r="A89" s="7"/>
      <c r="B89" s="8">
        <v>12</v>
      </c>
      <c r="C89" t="s">
        <v>408</v>
      </c>
      <c r="D89" s="8">
        <v>21453351</v>
      </c>
      <c r="E89" s="8">
        <f t="shared" si="12"/>
        <v>21300417</v>
      </c>
      <c r="F89" t="s">
        <v>408</v>
      </c>
      <c r="G89" s="8" t="s">
        <v>108</v>
      </c>
      <c r="H89" t="s">
        <v>409</v>
      </c>
      <c r="I89" s="8" t="s">
        <v>144</v>
      </c>
      <c r="J89" s="9" t="s">
        <v>28</v>
      </c>
      <c r="K89" s="9" t="s">
        <v>22</v>
      </c>
      <c r="L89" s="10">
        <v>9.0910000000000005E-2</v>
      </c>
      <c r="M89" s="9">
        <v>110</v>
      </c>
      <c r="N89" s="10" t="s">
        <v>410</v>
      </c>
      <c r="O89" s="11">
        <v>0.02</v>
      </c>
      <c r="P89" s="11">
        <v>0</v>
      </c>
      <c r="Q89" s="9">
        <v>0</v>
      </c>
      <c r="R89" s="10">
        <v>2E-3</v>
      </c>
    </row>
    <row r="90" spans="1:24" x14ac:dyDescent="0.35">
      <c r="A90" s="7"/>
      <c r="B90" s="8">
        <v>12</v>
      </c>
      <c r="C90" t="s">
        <v>411</v>
      </c>
      <c r="D90" s="8">
        <v>21453466</v>
      </c>
      <c r="E90" s="8">
        <f t="shared" si="12"/>
        <v>21300532</v>
      </c>
      <c r="F90" t="s">
        <v>412</v>
      </c>
      <c r="G90" s="8" t="s">
        <v>108</v>
      </c>
      <c r="H90" t="s">
        <v>413</v>
      </c>
      <c r="I90" s="8" t="s">
        <v>144</v>
      </c>
      <c r="J90" s="9" t="s">
        <v>22</v>
      </c>
      <c r="K90" s="9" t="s">
        <v>28</v>
      </c>
      <c r="L90" s="10">
        <v>4.5449999999999997E-2</v>
      </c>
      <c r="M90" s="9">
        <v>110</v>
      </c>
      <c r="N90" s="10">
        <v>1.2999999999999999E-2</v>
      </c>
      <c r="O90" s="10">
        <v>1E-3</v>
      </c>
      <c r="P90" s="10">
        <v>4.4999999999999998E-2</v>
      </c>
      <c r="Q90" s="11">
        <v>0</v>
      </c>
      <c r="R90" s="9">
        <v>0</v>
      </c>
    </row>
    <row r="91" spans="1:24" x14ac:dyDescent="0.35">
      <c r="A91" s="18"/>
      <c r="B91" s="19">
        <v>12</v>
      </c>
      <c r="C91" s="20" t="s">
        <v>414</v>
      </c>
      <c r="D91" s="19">
        <v>21457434</v>
      </c>
      <c r="E91" s="19">
        <f t="shared" si="12"/>
        <v>21304500</v>
      </c>
      <c r="F91" s="20" t="s">
        <v>414</v>
      </c>
      <c r="G91" s="19" t="s">
        <v>108</v>
      </c>
      <c r="H91" s="19" t="s">
        <v>415</v>
      </c>
      <c r="I91" s="19" t="s">
        <v>121</v>
      </c>
      <c r="J91" s="21" t="s">
        <v>21</v>
      </c>
      <c r="K91" s="21" t="s">
        <v>22</v>
      </c>
      <c r="L91" s="22">
        <v>1.8180000000000002E-2</v>
      </c>
      <c r="M91" s="21">
        <v>110</v>
      </c>
      <c r="N91" s="22">
        <v>2.5999999999999999E-2</v>
      </c>
      <c r="O91" s="22">
        <v>6.9000000000000006E-2</v>
      </c>
      <c r="P91" s="22">
        <v>1.4E-2</v>
      </c>
      <c r="Q91" s="22">
        <v>1.6E-2</v>
      </c>
      <c r="R91" s="38">
        <v>0</v>
      </c>
      <c r="S91" s="20"/>
      <c r="T91" s="20" t="s">
        <v>330</v>
      </c>
      <c r="U91" s="20"/>
      <c r="V91" s="20"/>
      <c r="W91" s="20"/>
      <c r="X91" s="20"/>
    </row>
    <row r="92" spans="1:24" x14ac:dyDescent="0.35">
      <c r="A92" s="7"/>
      <c r="B92" s="8">
        <v>12</v>
      </c>
      <c r="C92" t="s">
        <v>416</v>
      </c>
      <c r="D92" s="8">
        <v>21459876</v>
      </c>
      <c r="E92" s="8">
        <f>D92-152934</f>
        <v>21306942</v>
      </c>
      <c r="F92" t="s">
        <v>417</v>
      </c>
      <c r="G92" s="8" t="s">
        <v>108</v>
      </c>
      <c r="H92" t="s">
        <v>418</v>
      </c>
      <c r="I92" s="8" t="s">
        <v>144</v>
      </c>
      <c r="J92" s="9" t="s">
        <v>22</v>
      </c>
      <c r="K92" s="9" t="s">
        <v>56</v>
      </c>
      <c r="L92" s="10">
        <v>9.0910000000000001E-3</v>
      </c>
      <c r="M92" s="9">
        <v>110</v>
      </c>
      <c r="N92" s="10">
        <v>5.0000000000000001E-3</v>
      </c>
      <c r="O92" s="11">
        <v>0.02</v>
      </c>
      <c r="P92" s="10">
        <v>1.9300361881785282E-2</v>
      </c>
      <c r="Q92" s="9">
        <v>0</v>
      </c>
      <c r="R92" s="9">
        <v>0</v>
      </c>
    </row>
    <row r="93" spans="1:24" x14ac:dyDescent="0.35">
      <c r="A93" s="12"/>
      <c r="B93" s="13">
        <v>12</v>
      </c>
      <c r="C93" s="14" t="s">
        <v>419</v>
      </c>
      <c r="D93" s="13">
        <v>21471732</v>
      </c>
      <c r="E93" s="13">
        <f>D93-152934</f>
        <v>21318798</v>
      </c>
      <c r="F93" s="14" t="s">
        <v>420</v>
      </c>
      <c r="G93" s="13" t="s">
        <v>108</v>
      </c>
      <c r="H93" s="14" t="s">
        <v>421</v>
      </c>
      <c r="I93" s="13" t="s">
        <v>144</v>
      </c>
      <c r="J93" s="15" t="s">
        <v>28</v>
      </c>
      <c r="K93" s="15" t="s">
        <v>22</v>
      </c>
      <c r="L93" s="16">
        <v>9.0910000000000001E-3</v>
      </c>
      <c r="M93" s="15">
        <v>110</v>
      </c>
      <c r="N93" s="16">
        <v>1.7000000000000001E-2</v>
      </c>
      <c r="O93" s="17">
        <v>0.02</v>
      </c>
      <c r="P93" s="16">
        <v>6.3E-2</v>
      </c>
      <c r="Q93" s="17">
        <v>0</v>
      </c>
      <c r="R93" s="15">
        <v>0</v>
      </c>
    </row>
    <row r="94" spans="1:24" x14ac:dyDescent="0.35">
      <c r="A94" s="7" t="s">
        <v>422</v>
      </c>
      <c r="B94" s="8">
        <v>15</v>
      </c>
      <c r="C94" t="s">
        <v>423</v>
      </c>
      <c r="D94" s="8">
        <v>75043592</v>
      </c>
      <c r="E94" s="8">
        <f>D94-292341</f>
        <v>74751251</v>
      </c>
      <c r="F94" t="s">
        <v>423</v>
      </c>
      <c r="G94" t="s">
        <v>424</v>
      </c>
      <c r="H94" t="s">
        <v>425</v>
      </c>
      <c r="I94" t="s">
        <v>426</v>
      </c>
      <c r="J94" s="9" t="s">
        <v>22</v>
      </c>
      <c r="K94" s="9" t="s">
        <v>21</v>
      </c>
      <c r="L94" s="10">
        <v>3.6360000000000003E-2</v>
      </c>
      <c r="M94" s="9">
        <v>110</v>
      </c>
      <c r="N94" s="10">
        <v>2.4E-2</v>
      </c>
      <c r="O94" s="11">
        <v>0.02</v>
      </c>
      <c r="P94" s="10">
        <v>8.8999999999999996E-2</v>
      </c>
      <c r="Q94" s="11">
        <v>0</v>
      </c>
      <c r="R94" s="11">
        <v>0</v>
      </c>
    </row>
    <row r="95" spans="1:24" x14ac:dyDescent="0.35">
      <c r="A95" s="14" t="s">
        <v>427</v>
      </c>
      <c r="B95" s="13">
        <v>15</v>
      </c>
      <c r="C95" s="14" t="s">
        <v>428</v>
      </c>
      <c r="D95" s="13">
        <v>75047426</v>
      </c>
      <c r="E95" s="13">
        <f>D95-292341</f>
        <v>74755085</v>
      </c>
      <c r="F95" s="14" t="s">
        <v>429</v>
      </c>
      <c r="G95" s="14" t="s">
        <v>430</v>
      </c>
      <c r="H95" s="14" t="s">
        <v>431</v>
      </c>
      <c r="I95" s="14" t="s">
        <v>256</v>
      </c>
      <c r="J95" s="15" t="s">
        <v>22</v>
      </c>
      <c r="K95" s="15" t="s">
        <v>28</v>
      </c>
      <c r="L95" s="16">
        <v>3.6360000000000003E-2</v>
      </c>
      <c r="M95" s="15">
        <v>110</v>
      </c>
      <c r="N95" s="15">
        <v>0.23599999999999999</v>
      </c>
      <c r="O95" s="15">
        <v>0.59599999999999997</v>
      </c>
      <c r="P95" s="15">
        <v>2.8000000000000001E-2</v>
      </c>
      <c r="Q95" s="15">
        <v>0.157</v>
      </c>
      <c r="R95" s="15">
        <v>0.16400000000000001</v>
      </c>
    </row>
    <row r="96" spans="1:24" x14ac:dyDescent="0.35">
      <c r="A96" s="7" t="s">
        <v>432</v>
      </c>
      <c r="B96" s="8">
        <v>19</v>
      </c>
      <c r="C96" t="s">
        <v>433</v>
      </c>
      <c r="D96" s="8">
        <v>41351267</v>
      </c>
      <c r="E96" s="8">
        <f t="shared" ref="E96:E107" si="13">D96-505905</f>
        <v>40845362</v>
      </c>
      <c r="F96" s="8" t="s">
        <v>434</v>
      </c>
      <c r="G96" t="s">
        <v>435</v>
      </c>
      <c r="H96" t="s">
        <v>436</v>
      </c>
      <c r="I96" s="8" t="s">
        <v>437</v>
      </c>
      <c r="J96" s="9" t="s">
        <v>22</v>
      </c>
      <c r="K96" s="9" t="s">
        <v>28</v>
      </c>
      <c r="L96" s="10">
        <v>4.5449999999999997E-2</v>
      </c>
      <c r="M96" s="9">
        <v>110</v>
      </c>
      <c r="N96" s="10">
        <v>3.2000000000000001E-2</v>
      </c>
      <c r="O96" s="11">
        <v>0.02</v>
      </c>
      <c r="P96" s="10">
        <v>0.11700000000000001</v>
      </c>
      <c r="Q96" s="11">
        <v>0</v>
      </c>
      <c r="R96" s="9">
        <v>1E-3</v>
      </c>
    </row>
    <row r="97" spans="1:18" x14ac:dyDescent="0.35">
      <c r="A97" t="s">
        <v>438</v>
      </c>
      <c r="B97" s="8">
        <v>19</v>
      </c>
      <c r="C97" t="s">
        <v>439</v>
      </c>
      <c r="D97" s="8">
        <v>41354191</v>
      </c>
      <c r="E97" s="8">
        <f t="shared" si="13"/>
        <v>40848286</v>
      </c>
      <c r="F97" s="8" t="s">
        <v>440</v>
      </c>
      <c r="G97" t="s">
        <v>441</v>
      </c>
      <c r="H97" t="s">
        <v>442</v>
      </c>
      <c r="I97" s="8" t="s">
        <v>443</v>
      </c>
      <c r="J97" s="9" t="s">
        <v>78</v>
      </c>
      <c r="K97" s="9" t="s">
        <v>77</v>
      </c>
      <c r="L97" s="10">
        <v>9.0910000000000001E-3</v>
      </c>
      <c r="M97" s="9">
        <v>110</v>
      </c>
      <c r="N97" s="10">
        <v>3.0000000000000001E-3</v>
      </c>
      <c r="O97" s="11">
        <v>0.02</v>
      </c>
      <c r="P97" s="10">
        <v>1.2E-2</v>
      </c>
      <c r="Q97" s="9">
        <v>0</v>
      </c>
      <c r="R97" s="9">
        <v>0</v>
      </c>
    </row>
    <row r="98" spans="1:18" x14ac:dyDescent="0.35">
      <c r="A98" s="12"/>
      <c r="B98" s="13">
        <v>19</v>
      </c>
      <c r="C98" s="14" t="s">
        <v>444</v>
      </c>
      <c r="D98" s="13">
        <v>41356310</v>
      </c>
      <c r="E98" s="13">
        <f t="shared" si="13"/>
        <v>40850405</v>
      </c>
      <c r="F98" s="13" t="s">
        <v>445</v>
      </c>
      <c r="G98" s="14" t="s">
        <v>446</v>
      </c>
      <c r="H98" s="14" t="s">
        <v>447</v>
      </c>
      <c r="I98" s="13" t="s">
        <v>256</v>
      </c>
      <c r="J98" s="15" t="s">
        <v>22</v>
      </c>
      <c r="K98" s="15" t="s">
        <v>28</v>
      </c>
      <c r="L98" s="16">
        <v>2.7269999999999999E-2</v>
      </c>
      <c r="M98" s="15">
        <v>110</v>
      </c>
      <c r="N98" s="16">
        <v>4.4999999999999998E-2</v>
      </c>
      <c r="O98" s="16">
        <v>6.0000000000000001E-3</v>
      </c>
      <c r="P98" s="16">
        <v>2.9000000000000001E-2</v>
      </c>
      <c r="Q98" s="16">
        <v>4.0000000000000001E-3</v>
      </c>
      <c r="R98" s="16">
        <v>0.17699999999999999</v>
      </c>
    </row>
    <row r="99" spans="1:18" x14ac:dyDescent="0.35">
      <c r="A99" s="7" t="s">
        <v>448</v>
      </c>
      <c r="B99" s="8">
        <v>19</v>
      </c>
      <c r="C99" t="s">
        <v>449</v>
      </c>
      <c r="D99" s="8">
        <v>41497346</v>
      </c>
      <c r="E99" s="8">
        <f t="shared" si="13"/>
        <v>40991441</v>
      </c>
      <c r="F99" t="s">
        <v>450</v>
      </c>
      <c r="G99" t="s">
        <v>451</v>
      </c>
      <c r="H99" t="s">
        <v>452</v>
      </c>
      <c r="I99" t="s">
        <v>243</v>
      </c>
      <c r="J99" s="9" t="s">
        <v>28</v>
      </c>
      <c r="K99" s="9" t="s">
        <v>22</v>
      </c>
      <c r="L99" s="10">
        <v>9.0910000000000001E-3</v>
      </c>
      <c r="M99" s="9">
        <v>110</v>
      </c>
      <c r="N99" s="10">
        <v>1E-3</v>
      </c>
      <c r="O99" s="10">
        <v>4.0000000000000001E-3</v>
      </c>
      <c r="P99" s="10">
        <v>7.2173215717722533E-4</v>
      </c>
      <c r="Q99" s="10">
        <v>1E-3</v>
      </c>
      <c r="R99" s="9">
        <v>0</v>
      </c>
    </row>
    <row r="100" spans="1:18" x14ac:dyDescent="0.35">
      <c r="A100" t="s">
        <v>453</v>
      </c>
      <c r="B100" s="8">
        <v>19</v>
      </c>
      <c r="C100" t="s">
        <v>454</v>
      </c>
      <c r="D100" s="8">
        <v>41510063</v>
      </c>
      <c r="E100" s="8">
        <f t="shared" si="13"/>
        <v>41004158</v>
      </c>
      <c r="F100" t="s">
        <v>455</v>
      </c>
      <c r="G100" t="s">
        <v>456</v>
      </c>
      <c r="H100" t="s">
        <v>457</v>
      </c>
      <c r="I100" t="s">
        <v>458</v>
      </c>
      <c r="J100" s="9" t="s">
        <v>22</v>
      </c>
      <c r="K100" s="9" t="s">
        <v>21</v>
      </c>
      <c r="L100" s="10">
        <v>9.0910000000000001E-3</v>
      </c>
      <c r="M100" s="9">
        <v>110</v>
      </c>
      <c r="N100" s="10" t="s">
        <v>410</v>
      </c>
      <c r="O100" s="11">
        <v>0.02</v>
      </c>
      <c r="P100" s="10">
        <v>1.6213519580942878E-3</v>
      </c>
      <c r="Q100" s="11">
        <v>0</v>
      </c>
      <c r="R100" s="9">
        <v>0</v>
      </c>
    </row>
    <row r="101" spans="1:18" x14ac:dyDescent="0.35">
      <c r="A101" s="7"/>
      <c r="B101" s="8">
        <v>19</v>
      </c>
      <c r="C101" t="s">
        <v>459</v>
      </c>
      <c r="D101" s="8">
        <v>41512841</v>
      </c>
      <c r="E101" s="8">
        <f t="shared" si="13"/>
        <v>41006936</v>
      </c>
      <c r="F101" t="s">
        <v>460</v>
      </c>
      <c r="G101" t="s">
        <v>461</v>
      </c>
      <c r="H101" t="s">
        <v>462</v>
      </c>
      <c r="I101" t="s">
        <v>463</v>
      </c>
      <c r="J101" s="9" t="s">
        <v>22</v>
      </c>
      <c r="K101" s="9" t="s">
        <v>21</v>
      </c>
      <c r="L101" s="10">
        <v>0.2545</v>
      </c>
      <c r="M101" s="9">
        <v>110</v>
      </c>
      <c r="N101" s="10">
        <v>0.316</v>
      </c>
      <c r="O101" s="10">
        <v>0.23599999999999999</v>
      </c>
      <c r="P101" s="10">
        <v>0.374</v>
      </c>
      <c r="Q101" s="10">
        <v>0.38100000000000001</v>
      </c>
      <c r="R101" s="10">
        <v>0.215</v>
      </c>
    </row>
    <row r="102" spans="1:18" x14ac:dyDescent="0.35">
      <c r="A102" s="7"/>
      <c r="B102" s="8">
        <v>19</v>
      </c>
      <c r="C102" t="s">
        <v>464</v>
      </c>
      <c r="D102" s="8">
        <v>41512877</v>
      </c>
      <c r="E102" s="8">
        <f t="shared" si="13"/>
        <v>41006972</v>
      </c>
      <c r="F102" t="s">
        <v>465</v>
      </c>
      <c r="G102" t="s">
        <v>466</v>
      </c>
      <c r="H102" t="s">
        <v>467</v>
      </c>
      <c r="I102" t="s">
        <v>89</v>
      </c>
      <c r="J102" s="9" t="s">
        <v>28</v>
      </c>
      <c r="K102" s="9" t="s">
        <v>22</v>
      </c>
      <c r="L102" s="10">
        <v>9.0910000000000001E-3</v>
      </c>
      <c r="M102" s="9">
        <v>110</v>
      </c>
      <c r="N102" s="10">
        <v>1.4026139999999999E-3</v>
      </c>
      <c r="O102" s="10" t="s">
        <v>410</v>
      </c>
      <c r="P102" s="10">
        <v>4.0000000000000001E-3</v>
      </c>
      <c r="Q102" s="9">
        <v>0</v>
      </c>
      <c r="R102" s="9">
        <v>0</v>
      </c>
    </row>
    <row r="103" spans="1:18" x14ac:dyDescent="0.35">
      <c r="A103" s="7"/>
      <c r="B103" s="8">
        <v>19</v>
      </c>
      <c r="C103" t="s">
        <v>468</v>
      </c>
      <c r="D103" s="8">
        <v>41512962</v>
      </c>
      <c r="E103" s="8">
        <f t="shared" si="13"/>
        <v>41007057</v>
      </c>
      <c r="F103" t="s">
        <v>469</v>
      </c>
      <c r="G103" t="s">
        <v>470</v>
      </c>
      <c r="H103" t="s">
        <v>471</v>
      </c>
      <c r="I103" t="s">
        <v>89</v>
      </c>
      <c r="J103" s="9" t="s">
        <v>28</v>
      </c>
      <c r="K103" s="9" t="s">
        <v>22</v>
      </c>
      <c r="L103" s="10">
        <v>9.0910000000000001E-3</v>
      </c>
      <c r="M103" s="9">
        <v>110</v>
      </c>
      <c r="N103" s="10" t="s">
        <v>410</v>
      </c>
      <c r="O103" s="11">
        <v>0.02</v>
      </c>
      <c r="P103" s="10" t="s">
        <v>410</v>
      </c>
      <c r="Q103" s="11">
        <v>1.3065917554060233E-4</v>
      </c>
      <c r="R103" s="9">
        <v>0</v>
      </c>
    </row>
    <row r="104" spans="1:18" x14ac:dyDescent="0.35">
      <c r="A104" s="7"/>
      <c r="B104" s="8">
        <v>19</v>
      </c>
      <c r="C104" t="s">
        <v>472</v>
      </c>
      <c r="D104" s="8">
        <v>41516009</v>
      </c>
      <c r="E104" s="8">
        <f t="shared" si="13"/>
        <v>41010104</v>
      </c>
      <c r="F104" t="s">
        <v>473</v>
      </c>
      <c r="G104" t="s">
        <v>474</v>
      </c>
      <c r="H104" t="s">
        <v>475</v>
      </c>
      <c r="I104" t="s">
        <v>476</v>
      </c>
      <c r="J104" s="9" t="s">
        <v>22</v>
      </c>
      <c r="K104" s="9" t="s">
        <v>28</v>
      </c>
      <c r="L104" s="10">
        <v>2.7269999999999999E-2</v>
      </c>
      <c r="M104" s="9">
        <v>110</v>
      </c>
      <c r="N104" s="10">
        <v>6.0000000000000001E-3</v>
      </c>
      <c r="O104" s="10">
        <v>2E-3</v>
      </c>
      <c r="P104" s="10">
        <v>1.9E-2</v>
      </c>
      <c r="Q104" s="9">
        <v>0</v>
      </c>
      <c r="R104" s="9">
        <v>2E-3</v>
      </c>
    </row>
    <row r="105" spans="1:18" x14ac:dyDescent="0.35">
      <c r="A105" s="7"/>
      <c r="B105" s="8">
        <v>19</v>
      </c>
      <c r="C105" t="s">
        <v>477</v>
      </c>
      <c r="D105" s="8">
        <v>41518221</v>
      </c>
      <c r="E105" s="8">
        <f t="shared" si="13"/>
        <v>41012316</v>
      </c>
      <c r="F105" t="s">
        <v>478</v>
      </c>
      <c r="G105" t="s">
        <v>479</v>
      </c>
      <c r="H105" t="s">
        <v>480</v>
      </c>
      <c r="I105" t="s">
        <v>207</v>
      </c>
      <c r="J105" s="9" t="s">
        <v>28</v>
      </c>
      <c r="K105" s="9" t="s">
        <v>22</v>
      </c>
      <c r="L105" s="10">
        <v>7.2730000000000003E-2</v>
      </c>
      <c r="M105" s="9">
        <v>110</v>
      </c>
      <c r="N105" s="10">
        <v>2.3E-2</v>
      </c>
      <c r="O105" s="11">
        <v>1.0999999999999999E-2</v>
      </c>
      <c r="P105" s="10">
        <v>8.2000000000000003E-2</v>
      </c>
      <c r="Q105" s="11">
        <v>0</v>
      </c>
      <c r="R105" s="11">
        <v>0</v>
      </c>
    </row>
    <row r="106" spans="1:18" x14ac:dyDescent="0.35">
      <c r="A106" s="7"/>
      <c r="B106" s="8">
        <v>19</v>
      </c>
      <c r="C106" t="s">
        <v>481</v>
      </c>
      <c r="D106" s="8">
        <v>41518337</v>
      </c>
      <c r="E106" s="8">
        <f t="shared" si="13"/>
        <v>41012432</v>
      </c>
      <c r="F106" t="s">
        <v>482</v>
      </c>
      <c r="G106" t="s">
        <v>483</v>
      </c>
      <c r="H106" t="s">
        <v>484</v>
      </c>
      <c r="I106" t="s">
        <v>89</v>
      </c>
      <c r="J106" s="9" t="s">
        <v>22</v>
      </c>
      <c r="K106" s="9" t="s">
        <v>21</v>
      </c>
      <c r="L106" s="10">
        <v>9.0910000000000001E-3</v>
      </c>
      <c r="M106" s="9">
        <v>110</v>
      </c>
      <c r="N106" s="10">
        <v>2E-3</v>
      </c>
      <c r="O106" s="11">
        <v>1.0999999999999999E-2</v>
      </c>
      <c r="P106" s="10">
        <v>8.0000000000000002E-3</v>
      </c>
      <c r="Q106" s="11">
        <v>0</v>
      </c>
      <c r="R106" s="11">
        <v>0</v>
      </c>
    </row>
    <row r="107" spans="1:18" x14ac:dyDescent="0.35">
      <c r="A107" s="7"/>
      <c r="B107" s="8">
        <v>19</v>
      </c>
      <c r="C107" t="s">
        <v>485</v>
      </c>
      <c r="D107" s="8">
        <v>41522583</v>
      </c>
      <c r="E107" s="8">
        <f t="shared" si="13"/>
        <v>41016678</v>
      </c>
      <c r="F107" t="s">
        <v>486</v>
      </c>
      <c r="G107" t="s">
        <v>487</v>
      </c>
      <c r="H107" t="s">
        <v>488</v>
      </c>
      <c r="I107" t="s">
        <v>89</v>
      </c>
      <c r="J107" s="9" t="s">
        <v>22</v>
      </c>
      <c r="K107" s="9" t="s">
        <v>28</v>
      </c>
      <c r="L107" s="10">
        <v>9.0910000000000001E-3</v>
      </c>
      <c r="M107" s="9">
        <v>110</v>
      </c>
      <c r="N107" s="15" t="s">
        <v>410</v>
      </c>
      <c r="O107" s="17">
        <v>1.0999999999999999E-2</v>
      </c>
      <c r="P107" s="15">
        <v>0</v>
      </c>
      <c r="Q107" s="15">
        <v>2E-3</v>
      </c>
      <c r="R107" s="15">
        <v>0</v>
      </c>
    </row>
    <row r="108" spans="1:18" x14ac:dyDescent="0.35">
      <c r="A108" s="24" t="s">
        <v>489</v>
      </c>
      <c r="B108" s="39">
        <v>19</v>
      </c>
      <c r="C108" s="40" t="s">
        <v>490</v>
      </c>
      <c r="D108" s="39">
        <v>41600254</v>
      </c>
      <c r="E108" s="39">
        <v>41094349</v>
      </c>
      <c r="F108" s="40" t="s">
        <v>491</v>
      </c>
      <c r="G108" s="40" t="s">
        <v>492</v>
      </c>
      <c r="H108" s="40" t="s">
        <v>493</v>
      </c>
      <c r="I108" s="40" t="s">
        <v>89</v>
      </c>
      <c r="J108" s="41" t="s">
        <v>22</v>
      </c>
      <c r="K108" s="41" t="s">
        <v>21</v>
      </c>
      <c r="L108" s="42">
        <v>1.8180000000000002E-2</v>
      </c>
      <c r="M108" s="41">
        <v>110</v>
      </c>
      <c r="N108" s="10">
        <v>8.0000000000000002E-3</v>
      </c>
      <c r="O108" s="11">
        <v>0</v>
      </c>
      <c r="P108" s="10">
        <v>3.1E-2</v>
      </c>
      <c r="Q108" s="11">
        <v>0</v>
      </c>
      <c r="R108" s="11">
        <v>0</v>
      </c>
    </row>
    <row r="109" spans="1:18" x14ac:dyDescent="0.35">
      <c r="A109" t="s">
        <v>494</v>
      </c>
    </row>
    <row r="110" spans="1:18" x14ac:dyDescent="0.35">
      <c r="A110" s="24" t="s">
        <v>495</v>
      </c>
      <c r="B110" s="39">
        <v>22</v>
      </c>
      <c r="C110" s="40" t="s">
        <v>496</v>
      </c>
      <c r="D110" s="39">
        <v>42522613</v>
      </c>
      <c r="E110" s="39">
        <f>D110-396002</f>
        <v>42126611</v>
      </c>
      <c r="F110" s="39" t="s">
        <v>497</v>
      </c>
      <c r="G110" s="39" t="s">
        <v>498</v>
      </c>
      <c r="H110" s="39" t="s">
        <v>499</v>
      </c>
      <c r="I110" s="39" t="s">
        <v>256</v>
      </c>
      <c r="J110" s="41" t="s">
        <v>28</v>
      </c>
      <c r="K110" s="41" t="s">
        <v>21</v>
      </c>
      <c r="L110" s="42">
        <v>0.37959999999999999</v>
      </c>
      <c r="M110" s="41">
        <v>108</v>
      </c>
      <c r="N110" s="42">
        <v>0.40100000000000002</v>
      </c>
      <c r="O110" s="42">
        <v>0.45400000000000001</v>
      </c>
      <c r="P110" s="42">
        <v>0.32400000000000001</v>
      </c>
      <c r="Q110" s="42">
        <v>0.47199999999999998</v>
      </c>
      <c r="R110" s="42">
        <v>0.29599999999999999</v>
      </c>
    </row>
    <row r="111" spans="1:18" x14ac:dyDescent="0.35">
      <c r="A111" s="14" t="s">
        <v>500</v>
      </c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</row>
    <row r="112" spans="1:18" x14ac:dyDescent="0.35">
      <c r="A112" s="7" t="s">
        <v>501</v>
      </c>
      <c r="B112" s="8" t="s">
        <v>502</v>
      </c>
      <c r="C112" t="s">
        <v>503</v>
      </c>
      <c r="D112" s="8">
        <v>43571197</v>
      </c>
      <c r="E112" s="8">
        <f>D112+140753</f>
        <v>43711950</v>
      </c>
      <c r="F112" t="s">
        <v>503</v>
      </c>
      <c r="G112" s="8" t="s">
        <v>504</v>
      </c>
      <c r="H112" t="s">
        <v>505</v>
      </c>
      <c r="I112" s="8" t="s">
        <v>144</v>
      </c>
      <c r="J112" s="9" t="s">
        <v>21</v>
      </c>
      <c r="K112" s="9" t="s">
        <v>22</v>
      </c>
      <c r="L112" s="10">
        <v>0.2455</v>
      </c>
      <c r="M112" s="9">
        <v>110</v>
      </c>
      <c r="N112" s="10">
        <v>0.157</v>
      </c>
      <c r="O112" s="10">
        <v>0.04</v>
      </c>
      <c r="P112" s="10">
        <v>0.50600000000000001</v>
      </c>
      <c r="Q112" s="10">
        <v>2.5999999999999999E-2</v>
      </c>
      <c r="R112" s="11">
        <v>0</v>
      </c>
    </row>
    <row r="113" spans="1:24" x14ac:dyDescent="0.35">
      <c r="A113" s="20" t="s">
        <v>506</v>
      </c>
      <c r="B113" s="19" t="s">
        <v>502</v>
      </c>
      <c r="C113" s="20" t="s">
        <v>507</v>
      </c>
      <c r="D113" s="19">
        <v>43591036</v>
      </c>
      <c r="E113" s="19">
        <f t="shared" ref="E113" si="14">D113+140753</f>
        <v>43731789</v>
      </c>
      <c r="F113" s="20" t="s">
        <v>508</v>
      </c>
      <c r="G113" s="19" t="s">
        <v>509</v>
      </c>
      <c r="H113" s="20" t="s">
        <v>510</v>
      </c>
      <c r="I113" s="19" t="s">
        <v>144</v>
      </c>
      <c r="J113" s="21" t="s">
        <v>21</v>
      </c>
      <c r="K113" s="21" t="s">
        <v>22</v>
      </c>
      <c r="L113" s="22">
        <v>0.4</v>
      </c>
      <c r="M113" s="21">
        <v>110</v>
      </c>
      <c r="N113" s="22">
        <v>0.375</v>
      </c>
      <c r="O113" s="22">
        <v>0.28699999999999998</v>
      </c>
      <c r="P113" s="22">
        <v>0.13800000000000001</v>
      </c>
      <c r="Q113" s="22">
        <v>0.64800000000000002</v>
      </c>
      <c r="R113" s="22">
        <v>0.57499283051333516</v>
      </c>
      <c r="S113" s="20"/>
      <c r="T113" s="20" t="s">
        <v>511</v>
      </c>
      <c r="U113" s="20"/>
      <c r="V113" s="20"/>
      <c r="W113" s="20"/>
      <c r="X113" s="20"/>
    </row>
    <row r="114" spans="1:24" x14ac:dyDescent="0.35">
      <c r="A114" s="7"/>
      <c r="B114" s="8" t="s">
        <v>502</v>
      </c>
      <c r="C114" t="s">
        <v>512</v>
      </c>
      <c r="D114" s="8">
        <v>43603391</v>
      </c>
      <c r="E114" s="8">
        <f>D114+140753</f>
        <v>43744144</v>
      </c>
      <c r="F114" t="s">
        <v>512</v>
      </c>
      <c r="G114" s="8" t="s">
        <v>513</v>
      </c>
      <c r="H114" t="s">
        <v>514</v>
      </c>
      <c r="I114" s="8" t="s">
        <v>144</v>
      </c>
      <c r="J114" s="9" t="s">
        <v>22</v>
      </c>
      <c r="K114" s="9" t="s">
        <v>28</v>
      </c>
      <c r="L114" s="10">
        <v>0.42730000000000001</v>
      </c>
      <c r="M114" s="9">
        <v>110</v>
      </c>
      <c r="N114" s="10">
        <v>0.44800000000000001</v>
      </c>
      <c r="O114" s="16">
        <v>0.29199999999999998</v>
      </c>
      <c r="P114" s="10">
        <v>0.35699999999999998</v>
      </c>
      <c r="Q114" s="10">
        <v>0.64800000000000002</v>
      </c>
      <c r="R114" s="10">
        <v>0.57599999999999996</v>
      </c>
    </row>
    <row r="115" spans="1:24" x14ac:dyDescent="0.35">
      <c r="A115" s="24" t="s">
        <v>515</v>
      </c>
      <c r="B115" s="39" t="s">
        <v>502</v>
      </c>
      <c r="C115" s="40" t="s">
        <v>516</v>
      </c>
      <c r="D115" s="39">
        <v>43626815</v>
      </c>
      <c r="E115" s="39">
        <f>D115+140753</f>
        <v>43767568</v>
      </c>
      <c r="F115" s="40" t="s">
        <v>517</v>
      </c>
      <c r="G115" s="39" t="s">
        <v>518</v>
      </c>
      <c r="H115" s="39" t="s">
        <v>519</v>
      </c>
      <c r="I115" s="39" t="s">
        <v>144</v>
      </c>
      <c r="J115" s="41" t="s">
        <v>22</v>
      </c>
      <c r="K115" s="41" t="s">
        <v>28</v>
      </c>
      <c r="L115" s="42">
        <v>0.2636</v>
      </c>
      <c r="M115" s="41">
        <v>110</v>
      </c>
      <c r="N115" s="42">
        <v>0.10100000000000001</v>
      </c>
      <c r="O115" s="10">
        <v>4.0000000000000001E-3</v>
      </c>
      <c r="P115" s="42">
        <v>4.2999999999999997E-2</v>
      </c>
      <c r="Q115" s="42">
        <v>0.221</v>
      </c>
      <c r="R115" s="42">
        <v>0.16900000000000001</v>
      </c>
    </row>
    <row r="116" spans="1:24" x14ac:dyDescent="0.35">
      <c r="A116" s="14" t="s">
        <v>520</v>
      </c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</row>
    <row r="117" spans="1:24" ht="16.5" x14ac:dyDescent="0.35">
      <c r="A117" t="s">
        <v>536</v>
      </c>
      <c r="B117" s="8"/>
      <c r="D117" s="8"/>
      <c r="E117" s="8"/>
      <c r="G117" s="8"/>
      <c r="H117" s="8"/>
      <c r="I117" s="8"/>
      <c r="J117" s="9"/>
      <c r="K117" s="9"/>
      <c r="L117" s="9"/>
      <c r="M117" s="9"/>
      <c r="N117" s="9"/>
      <c r="P117" s="9"/>
      <c r="Q117" s="9"/>
      <c r="R117" s="9"/>
    </row>
    <row r="118" spans="1:24" ht="16.5" x14ac:dyDescent="0.35">
      <c r="A118" s="43" t="s">
        <v>521</v>
      </c>
      <c r="B118" s="8"/>
      <c r="C118" s="8"/>
      <c r="D118" s="8"/>
      <c r="E118" s="8"/>
      <c r="F118" s="8"/>
      <c r="G118" s="8"/>
      <c r="H118" s="8"/>
      <c r="I118" s="9"/>
      <c r="J118" s="9"/>
      <c r="K118" s="9"/>
      <c r="L118" s="9"/>
      <c r="M118" s="9"/>
      <c r="N118" s="9"/>
      <c r="P118" s="9"/>
      <c r="Q118" s="9"/>
    </row>
    <row r="119" spans="1:24" x14ac:dyDescent="0.35">
      <c r="A119" t="s">
        <v>522</v>
      </c>
      <c r="B119" s="8"/>
      <c r="D119" s="8"/>
      <c r="E119" s="8"/>
      <c r="G119" s="8"/>
      <c r="H119" s="8"/>
      <c r="I119" s="8"/>
      <c r="J119" s="9"/>
      <c r="K119" s="9"/>
      <c r="L119" s="9"/>
      <c r="M119" s="9"/>
      <c r="N119" s="9"/>
      <c r="P119" s="9"/>
      <c r="Q119" s="9"/>
      <c r="R119" s="9"/>
    </row>
    <row r="120" spans="1:24" x14ac:dyDescent="0.35">
      <c r="A120" t="s">
        <v>523</v>
      </c>
      <c r="B120" s="8"/>
      <c r="D120" s="8"/>
      <c r="E120" s="8"/>
      <c r="G120" s="8"/>
      <c r="H120" s="8"/>
      <c r="I120" s="8"/>
      <c r="J120" s="9"/>
      <c r="K120" s="9"/>
      <c r="L120" s="9"/>
      <c r="M120" s="9"/>
      <c r="N120" s="9"/>
      <c r="P120" s="9"/>
      <c r="Q120" s="9"/>
      <c r="R120" s="9"/>
    </row>
    <row r="121" spans="1:24" ht="16.5" x14ac:dyDescent="0.35">
      <c r="A121" t="s">
        <v>524</v>
      </c>
    </row>
    <row r="122" spans="1:24" x14ac:dyDescent="0.35">
      <c r="A122" t="s">
        <v>535</v>
      </c>
      <c r="B122" s="8"/>
      <c r="D122" s="8"/>
      <c r="E122" s="8"/>
      <c r="G122" s="8"/>
      <c r="H122" s="8"/>
      <c r="I122" s="8"/>
      <c r="J122" s="9"/>
      <c r="K122" s="9"/>
      <c r="L122" s="9"/>
      <c r="M122" s="9"/>
      <c r="N122" s="9"/>
      <c r="P122" s="9"/>
      <c r="Q122" s="9"/>
      <c r="R122" s="9"/>
    </row>
    <row r="123" spans="1:24" x14ac:dyDescent="0.35">
      <c r="A123" t="s">
        <v>525</v>
      </c>
      <c r="B123" s="8"/>
      <c r="D123" s="8"/>
      <c r="E123" s="8"/>
      <c r="G123" s="8"/>
      <c r="H123" s="8"/>
      <c r="I123" s="8"/>
      <c r="J123" s="9"/>
      <c r="K123" s="9"/>
      <c r="L123" s="9"/>
      <c r="M123" s="9"/>
      <c r="N123" s="9"/>
      <c r="P123" s="9"/>
      <c r="Q123" s="9"/>
      <c r="R123" s="9"/>
    </row>
    <row r="124" spans="1:24" x14ac:dyDescent="0.35">
      <c r="A124" t="s">
        <v>526</v>
      </c>
      <c r="B124" s="8"/>
      <c r="D124" s="8"/>
      <c r="E124" s="8"/>
      <c r="G124" s="8"/>
      <c r="H124" s="8"/>
      <c r="I124" s="8"/>
      <c r="J124" s="9"/>
      <c r="K124" s="9"/>
      <c r="L124" s="9"/>
      <c r="M124" s="9"/>
      <c r="N124" s="9"/>
      <c r="P124" s="9"/>
      <c r="Q124" s="9"/>
      <c r="R124" s="9"/>
    </row>
    <row r="125" spans="1:24" x14ac:dyDescent="0.35">
      <c r="A125" t="s">
        <v>527</v>
      </c>
      <c r="B125" s="8"/>
      <c r="D125" s="8"/>
      <c r="E125" s="8"/>
      <c r="G125" s="8"/>
      <c r="H125" s="8"/>
      <c r="I125" s="8"/>
      <c r="J125" s="9"/>
      <c r="K125" s="9"/>
      <c r="L125" s="9"/>
      <c r="M125" s="9"/>
      <c r="N125" s="9"/>
      <c r="P125" s="9"/>
      <c r="Q125" s="9"/>
      <c r="R125" s="9"/>
    </row>
    <row r="126" spans="1:24" x14ac:dyDescent="0.35">
      <c r="A126" t="s">
        <v>528</v>
      </c>
      <c r="B126" s="8"/>
      <c r="D126" s="8"/>
      <c r="E126" s="8"/>
      <c r="G126" s="8"/>
      <c r="H126" s="8"/>
      <c r="I126" s="8"/>
      <c r="J126" s="9"/>
      <c r="K126" s="9"/>
      <c r="L126" s="9"/>
      <c r="M126" s="9"/>
      <c r="N126" s="9"/>
      <c r="P126" s="9"/>
      <c r="Q126" s="9"/>
      <c r="R126" s="9"/>
    </row>
    <row r="127" spans="1:24" x14ac:dyDescent="0.35">
      <c r="A127" s="8" t="s">
        <v>529</v>
      </c>
      <c r="B127" s="8"/>
      <c r="C127" s="8"/>
      <c r="D127" s="8"/>
      <c r="E127" s="8"/>
      <c r="F127" s="8"/>
      <c r="G127" s="8"/>
      <c r="H127" s="8"/>
      <c r="I127" s="9"/>
      <c r="J127" s="9"/>
      <c r="K127" s="9"/>
      <c r="L127" s="9"/>
      <c r="M127" s="9"/>
      <c r="N127" s="9"/>
      <c r="P127" s="9"/>
      <c r="Q127" s="9"/>
    </row>
    <row r="128" spans="1:24" x14ac:dyDescent="0.35">
      <c r="A128" s="8" t="s">
        <v>533</v>
      </c>
      <c r="B128" s="8"/>
      <c r="C128" s="8"/>
      <c r="D128" s="8"/>
      <c r="E128" s="8"/>
      <c r="F128" s="8"/>
      <c r="G128" s="8"/>
      <c r="H128" s="8"/>
      <c r="I128" s="9"/>
      <c r="J128" s="9"/>
      <c r="K128" s="9"/>
      <c r="L128" s="9"/>
      <c r="M128" s="9"/>
      <c r="N128" s="9"/>
      <c r="P128" s="9"/>
      <c r="Q128" s="9"/>
    </row>
    <row r="129" spans="1:17" x14ac:dyDescent="0.35">
      <c r="A129" s="8" t="s">
        <v>530</v>
      </c>
      <c r="B129" s="8"/>
      <c r="C129" s="8"/>
      <c r="D129" s="8"/>
      <c r="E129" s="8"/>
      <c r="F129" s="8"/>
      <c r="G129" s="8"/>
      <c r="H129" s="8"/>
      <c r="I129" s="9"/>
      <c r="J129" s="9"/>
      <c r="K129" s="9"/>
      <c r="L129" s="9"/>
      <c r="M129" s="9"/>
      <c r="N129" s="9"/>
      <c r="P129" s="9"/>
      <c r="Q129" s="9"/>
    </row>
    <row r="130" spans="1:17" x14ac:dyDescent="0.35">
      <c r="A130" s="8" t="s">
        <v>532</v>
      </c>
      <c r="B130" s="8"/>
      <c r="C130" s="8"/>
      <c r="D130" s="8"/>
      <c r="E130" s="8"/>
      <c r="F130" s="8"/>
      <c r="G130" s="8"/>
      <c r="H130" s="8"/>
      <c r="I130" s="9"/>
      <c r="J130" s="9"/>
      <c r="K130" s="9"/>
      <c r="L130" s="9"/>
      <c r="M130" s="9"/>
      <c r="N130" s="9"/>
      <c r="P130" s="9"/>
      <c r="Q130" s="9"/>
    </row>
    <row r="131" spans="1:17" x14ac:dyDescent="0.35">
      <c r="A131" t="s">
        <v>538</v>
      </c>
    </row>
  </sheetData>
  <conditionalFormatting sqref="D3">
    <cfRule type="duplicateValues" dxfId="40" priority="20"/>
  </conditionalFormatting>
  <conditionalFormatting sqref="D4:D16">
    <cfRule type="duplicateValues" dxfId="39" priority="21"/>
  </conditionalFormatting>
  <conditionalFormatting sqref="D17:D20">
    <cfRule type="duplicateValues" dxfId="38" priority="22"/>
  </conditionalFormatting>
  <conditionalFormatting sqref="D21:D23">
    <cfRule type="duplicateValues" dxfId="37" priority="23"/>
  </conditionalFormatting>
  <conditionalFormatting sqref="D24:D25 D27">
    <cfRule type="duplicateValues" dxfId="36" priority="24"/>
  </conditionalFormatting>
  <conditionalFormatting sqref="D26">
    <cfRule type="duplicateValues" dxfId="35" priority="15"/>
  </conditionalFormatting>
  <conditionalFormatting sqref="D28:D29">
    <cfRule type="duplicateValues" dxfId="34" priority="25"/>
  </conditionalFormatting>
  <conditionalFormatting sqref="D30">
    <cfRule type="duplicateValues" dxfId="33" priority="14"/>
  </conditionalFormatting>
  <conditionalFormatting sqref="D31">
    <cfRule type="duplicateValues" dxfId="32" priority="26"/>
  </conditionalFormatting>
  <conditionalFormatting sqref="D32:D39">
    <cfRule type="duplicateValues" dxfId="31" priority="27"/>
  </conditionalFormatting>
  <conditionalFormatting sqref="D40:D41">
    <cfRule type="duplicateValues" dxfId="30" priority="28"/>
  </conditionalFormatting>
  <conditionalFormatting sqref="D42">
    <cfRule type="duplicateValues" dxfId="29" priority="13"/>
  </conditionalFormatting>
  <conditionalFormatting sqref="D43">
    <cfRule type="duplicateValues" dxfId="28" priority="12"/>
  </conditionalFormatting>
  <conditionalFormatting sqref="D44:D45">
    <cfRule type="duplicateValues" dxfId="27" priority="29"/>
  </conditionalFormatting>
  <conditionalFormatting sqref="D48">
    <cfRule type="duplicateValues" dxfId="26" priority="11"/>
  </conditionalFormatting>
  <conditionalFormatting sqref="D49 D46:D47">
    <cfRule type="duplicateValues" dxfId="25" priority="30"/>
  </conditionalFormatting>
  <conditionalFormatting sqref="D50 D53:D54">
    <cfRule type="duplicateValues" dxfId="24" priority="31"/>
  </conditionalFormatting>
  <conditionalFormatting sqref="D51:D52">
    <cfRule type="duplicateValues" dxfId="23" priority="10"/>
  </conditionalFormatting>
  <conditionalFormatting sqref="D55:D56 D58">
    <cfRule type="duplicateValues" dxfId="22" priority="32"/>
  </conditionalFormatting>
  <conditionalFormatting sqref="D57">
    <cfRule type="duplicateValues" dxfId="21" priority="9"/>
  </conditionalFormatting>
  <conditionalFormatting sqref="D59">
    <cfRule type="duplicateValues" dxfId="20" priority="8"/>
  </conditionalFormatting>
  <conditionalFormatting sqref="D60:D65">
    <cfRule type="duplicateValues" dxfId="19" priority="33"/>
  </conditionalFormatting>
  <conditionalFormatting sqref="D66:D69 D71:D72">
    <cfRule type="duplicateValues" dxfId="18" priority="34"/>
  </conditionalFormatting>
  <conditionalFormatting sqref="D70">
    <cfRule type="duplicateValues" dxfId="17" priority="7"/>
  </conditionalFormatting>
  <conditionalFormatting sqref="D73:D74">
    <cfRule type="duplicateValues" dxfId="16" priority="6"/>
  </conditionalFormatting>
  <conditionalFormatting sqref="D75 D77:D85">
    <cfRule type="duplicateValues" dxfId="15" priority="35"/>
  </conditionalFormatting>
  <conditionalFormatting sqref="D76">
    <cfRule type="duplicateValues" dxfId="14" priority="5"/>
  </conditionalFormatting>
  <conditionalFormatting sqref="D86:D90 D92:D93">
    <cfRule type="duplicateValues" dxfId="13" priority="36"/>
  </conditionalFormatting>
  <conditionalFormatting sqref="D91">
    <cfRule type="duplicateValues" dxfId="12" priority="4"/>
  </conditionalFormatting>
  <conditionalFormatting sqref="D94:D95">
    <cfRule type="duplicateValues" dxfId="11" priority="19"/>
  </conditionalFormatting>
  <conditionalFormatting sqref="D96:D98">
    <cfRule type="duplicateValues" dxfId="10" priority="37"/>
  </conditionalFormatting>
  <conditionalFormatting sqref="D99:D107">
    <cfRule type="duplicateValues" dxfId="9" priority="38"/>
  </conditionalFormatting>
  <conditionalFormatting sqref="D108">
    <cfRule type="duplicateValues" dxfId="8" priority="17"/>
  </conditionalFormatting>
  <conditionalFormatting sqref="D110">
    <cfRule type="duplicateValues" dxfId="7" priority="16"/>
  </conditionalFormatting>
  <conditionalFormatting sqref="D112 D114">
    <cfRule type="duplicateValues" dxfId="6" priority="39"/>
  </conditionalFormatting>
  <conditionalFormatting sqref="D113">
    <cfRule type="duplicateValues" dxfId="5" priority="3"/>
  </conditionalFormatting>
  <conditionalFormatting sqref="D115">
    <cfRule type="duplicateValues" dxfId="4" priority="40"/>
  </conditionalFormatting>
  <conditionalFormatting sqref="D127:D128 D118">
    <cfRule type="duplicateValues" dxfId="3" priority="2"/>
  </conditionalFormatting>
  <conditionalFormatting sqref="D129:D130">
    <cfRule type="duplicateValues" dxfId="2" priority="1"/>
  </conditionalFormatting>
  <conditionalFormatting sqref="G100 G99:I99 G102:G107">
    <cfRule type="expression" dxfId="1" priority="41">
      <formula>MATCH(G99,$B$3:$B$7915,0)</formula>
    </cfRule>
    <cfRule type="expression" dxfId="0" priority="42">
      <formula>MATCH(G99,$D$3:$D$7915,0)</formula>
    </cfRule>
  </conditionalFormatting>
  <conditionalFormatting sqref="G100">
    <cfRule type="colorScale" priority="18">
      <colorScale>
        <cfvo type="min"/>
        <cfvo type="max"/>
        <color theme="0"/>
        <color theme="0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CE1B2B762E74F818CF6F176CF0E31" ma:contentTypeVersion="26" ma:contentTypeDescription="Create a new document." ma:contentTypeScope="" ma:versionID="4d425280596f96b24216577c2f67c3c9">
  <xsd:schema xmlns:xsd="http://www.w3.org/2001/XMLSchema" xmlns:xs="http://www.w3.org/2001/XMLSchema" xmlns:p="http://schemas.microsoft.com/office/2006/metadata/properties" xmlns:ns2="2a97bf56-75f9-48ec-a457-ac84fefcffc7" xmlns:ns3="70634e8a-7950-4c12-b12a-59b1892fb676" targetNamespace="http://schemas.microsoft.com/office/2006/metadata/properties" ma:root="true" ma:fieldsID="4cfb1c5f451be01181977489ce920398" ns2:_="" ns3:_="">
    <xsd:import namespace="2a97bf56-75f9-48ec-a457-ac84fefcffc7"/>
    <xsd:import namespace="70634e8a-7950-4c12-b12a-59b1892fb6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Location1" minOccurs="0"/>
                <xsd:element ref="ns2:8f69c952-3ffd-4c67-b021-b0ed5953e3d6CountryOrRegion" minOccurs="0"/>
                <xsd:element ref="ns2:8f69c952-3ffd-4c67-b021-b0ed5953e3d6State" minOccurs="0"/>
                <xsd:element ref="ns2:8f69c952-3ffd-4c67-b021-b0ed5953e3d6City" minOccurs="0"/>
                <xsd:element ref="ns2:8f69c952-3ffd-4c67-b021-b0ed5953e3d6PostalCode" minOccurs="0"/>
                <xsd:element ref="ns2:8f69c952-3ffd-4c67-b021-b0ed5953e3d6Street" minOccurs="0"/>
                <xsd:element ref="ns2:8f69c952-3ffd-4c67-b021-b0ed5953e3d6GeoLoc" minOccurs="0"/>
                <xsd:element ref="ns2:8f69c952-3ffd-4c67-b021-b0ed5953e3d6DispName" minOccurs="0"/>
                <xsd:element ref="ns2:Format" minOccurs="0"/>
                <xsd:element ref="ns2:MediaServiceAutoKeyPoints" minOccurs="0"/>
                <xsd:element ref="ns2:MediaServiceKeyPoints" minOccurs="0"/>
                <xsd:element ref="ns2:imag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7bf56-75f9-48ec-a457-ac84fefcff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ocation1" ma:index="18" nillable="true" ma:displayName=" " ma:format="Dropdown" ma:internalName="Location1">
      <xsd:simpleType>
        <xsd:restriction base="dms:Unknown"/>
      </xsd:simpleType>
    </xsd:element>
    <xsd:element name="8f69c952-3ffd-4c67-b021-b0ed5953e3d6CountryOrRegion" ma:index="19" nillable="true" ma:displayName="Location1: Country/Region" ma:internalName="CountryOrRegion" ma:readOnly="true">
      <xsd:simpleType>
        <xsd:restriction base="dms:Text"/>
      </xsd:simpleType>
    </xsd:element>
    <xsd:element name="8f69c952-3ffd-4c67-b021-b0ed5953e3d6State" ma:index="20" nillable="true" ma:displayName="Location1: State" ma:internalName="State" ma:readOnly="true">
      <xsd:simpleType>
        <xsd:restriction base="dms:Text"/>
      </xsd:simpleType>
    </xsd:element>
    <xsd:element name="8f69c952-3ffd-4c67-b021-b0ed5953e3d6City" ma:index="21" nillable="true" ma:displayName="Location1: City" ma:internalName="City" ma:readOnly="true">
      <xsd:simpleType>
        <xsd:restriction base="dms:Text"/>
      </xsd:simpleType>
    </xsd:element>
    <xsd:element name="8f69c952-3ffd-4c67-b021-b0ed5953e3d6PostalCode" ma:index="22" nillable="true" ma:displayName="Location1: Postal Code" ma:internalName="PostalCode" ma:readOnly="true">
      <xsd:simpleType>
        <xsd:restriction base="dms:Text"/>
      </xsd:simpleType>
    </xsd:element>
    <xsd:element name="8f69c952-3ffd-4c67-b021-b0ed5953e3d6Street" ma:index="23" nillable="true" ma:displayName="Location1: Street" ma:internalName="Street" ma:readOnly="true">
      <xsd:simpleType>
        <xsd:restriction base="dms:Text"/>
      </xsd:simpleType>
    </xsd:element>
    <xsd:element name="8f69c952-3ffd-4c67-b021-b0ed5953e3d6GeoLoc" ma:index="24" nillable="true" ma:displayName="Location1: Coordinates" ma:internalName="GeoLoc" ma:readOnly="true">
      <xsd:simpleType>
        <xsd:restriction base="dms:Unknown"/>
      </xsd:simpleType>
    </xsd:element>
    <xsd:element name="8f69c952-3ffd-4c67-b021-b0ed5953e3d6DispName" ma:index="25" nillable="true" ma:displayName="Location1: Name" ma:internalName="DispName" ma:readOnly="true">
      <xsd:simpleType>
        <xsd:restriction base="dms:Text"/>
      </xsd:simpleType>
    </xsd:element>
    <xsd:element name="Format" ma:index="26" nillable="true" ma:displayName="Format" ma:format="Dropdown" ma:internalName="Format">
      <xsd:simpleType>
        <xsd:restriction base="dms:Text">
          <xsd:maxLength value="255"/>
        </xsd:restriction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mage" ma:index="29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f2fc2cfd-1909-4ea5-a37f-f786d36687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34e8a-7950-4c12-b12a-59b1892fb6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3" nillable="true" ma:displayName="Taxonomy Catch All Column" ma:hidden="true" ma:list="{11868678-4eb9-41ea-826e-9fba008954d5}" ma:internalName="TaxCatchAll" ma:showField="CatchAllData" ma:web="70634e8a-7950-4c12-b12a-59b1892fb6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784577-F161-4B75-8230-243C2EC8B7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7bf56-75f9-48ec-a457-ac84fefcffc7"/>
    <ds:schemaRef ds:uri="70634e8a-7950-4c12-b12a-59b1892fb6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B8127A-BF6C-47CE-B37D-6B634B62164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20</vt:i4>
      </vt:variant>
    </vt:vector>
  </HeadingPairs>
  <TitlesOfParts>
    <vt:vector size="21" baseType="lpstr">
      <vt:lpstr>Sheet1</vt:lpstr>
      <vt:lpstr>Sheet1!abcb1_poly_frq_1</vt:lpstr>
      <vt:lpstr>Sheet1!abcg2_poly_frq_1</vt:lpstr>
      <vt:lpstr>Sheet1!cyp1a2_poly_frq</vt:lpstr>
      <vt:lpstr>Sheet1!cyp2a13_poly_frq_1</vt:lpstr>
      <vt:lpstr>Sheet1!cyp2a6_poly_frq_1</vt:lpstr>
      <vt:lpstr>Sheet1!cyp2b6_poly_frq_1</vt:lpstr>
      <vt:lpstr>Sheet1!cyp2c19_poly_frq_1</vt:lpstr>
      <vt:lpstr>Sheet1!cyp2c8_poly_frq_1</vt:lpstr>
      <vt:lpstr>Sheet1!cyp2c9_poly_frq_1</vt:lpstr>
      <vt:lpstr>Sheet1!cyp2e1_poly_frq_1</vt:lpstr>
      <vt:lpstr>Sheet1!cyp3a4_poly_frq_1</vt:lpstr>
      <vt:lpstr>Sheet1!maoa_poly_frq__1__1</vt:lpstr>
      <vt:lpstr>Sheet1!slco1a2_poly_frq_1</vt:lpstr>
      <vt:lpstr>Sheet1!slco1b1_poly_frq_1</vt:lpstr>
      <vt:lpstr>Sheet1!slco2b1_poly_frq_1</vt:lpstr>
      <vt:lpstr>Sheet1!ugt1a9_poly_frq_2</vt:lpstr>
      <vt:lpstr>Sheet1!ugt2b10_poly_frq_1</vt:lpstr>
      <vt:lpstr>Sheet1!ugt2b15_poly_frq_1</vt:lpstr>
      <vt:lpstr>Sheet1!ugt2b4_poly_frq_1</vt:lpstr>
      <vt:lpstr>Sheet1!ugt2b7_poly_frq_1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2023-07-11T12:27:39Z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0x010100715CE1B2B762E74F818CF6F176CF0E31</vt:lpwstr>
  </property>
</Properties>
</file>